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45" yWindow="-15" windowWidth="13680" windowHeight="14160"/>
  </bookViews>
  <sheets>
    <sheet name="Poziadavky" sheetId="1" r:id="rId1"/>
    <sheet name="Projekty" sheetId="2" r:id="rId2"/>
  </sheets>
  <calcPr calcId="145621"/>
</workbook>
</file>

<file path=xl/calcChain.xml><?xml version="1.0" encoding="utf-8"?>
<calcChain xmlns="http://schemas.openxmlformats.org/spreadsheetml/2006/main">
  <c r="C54" i="1" l="1"/>
  <c r="D6" i="1"/>
  <c r="D17" i="1"/>
  <c r="D39" i="1"/>
  <c r="P39" i="2" l="1"/>
  <c r="O36" i="2"/>
  <c r="N36" i="2"/>
  <c r="P35" i="2"/>
  <c r="P34" i="2"/>
  <c r="P33" i="2"/>
  <c r="P32" i="2"/>
  <c r="P31" i="2"/>
  <c r="P28" i="2"/>
  <c r="N26" i="2"/>
  <c r="N41" i="2" s="1"/>
  <c r="P25" i="2"/>
  <c r="P24" i="2"/>
  <c r="Q24" i="2" s="1"/>
  <c r="P23" i="2"/>
  <c r="Q23" i="2" s="1"/>
  <c r="Q22" i="2"/>
  <c r="P22" i="2"/>
  <c r="P21" i="2"/>
  <c r="P20" i="2"/>
  <c r="P19" i="2"/>
  <c r="O18" i="2"/>
  <c r="O26" i="2" s="1"/>
  <c r="O41" i="2" s="1"/>
  <c r="P17" i="2"/>
  <c r="P16" i="2"/>
  <c r="Q16" i="2" s="1"/>
  <c r="P15" i="2"/>
  <c r="P14" i="2"/>
  <c r="P13" i="2"/>
  <c r="Q13" i="2" s="1"/>
  <c r="P12" i="2"/>
  <c r="P11" i="2"/>
  <c r="P10" i="2"/>
  <c r="P9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8" i="2" s="1"/>
  <c r="A31" i="2" s="1"/>
  <c r="A32" i="2" s="1"/>
  <c r="A33" i="2" s="1"/>
  <c r="A34" i="2" s="1"/>
  <c r="A35" i="2" s="1"/>
  <c r="P8" i="2"/>
  <c r="Q8" i="2" s="1"/>
  <c r="B4" i="2"/>
  <c r="P36" i="2" l="1"/>
  <c r="P41" i="2"/>
  <c r="P18" i="2"/>
  <c r="Q18" i="2" s="1"/>
  <c r="P26" i="2"/>
  <c r="D15" i="1"/>
  <c r="D56" i="1" l="1"/>
  <c r="E58" i="1" s="1"/>
  <c r="C56" i="1"/>
  <c r="D54" i="1"/>
  <c r="E54" i="1"/>
  <c r="E53" i="1"/>
  <c r="C53" i="1"/>
  <c r="C52" i="1"/>
  <c r="E50" i="1"/>
  <c r="E49" i="1"/>
  <c r="E47" i="1"/>
  <c r="E46" i="1"/>
  <c r="E45" i="1"/>
  <c r="D43" i="1"/>
  <c r="E43" i="1" s="1"/>
  <c r="E42" i="1"/>
  <c r="E41" i="1"/>
  <c r="E39" i="1"/>
  <c r="E38" i="1"/>
  <c r="E37" i="1"/>
  <c r="E36" i="1"/>
  <c r="E35" i="1"/>
  <c r="E33" i="1"/>
  <c r="E31" i="1"/>
  <c r="D31" i="1"/>
  <c r="E29" i="1"/>
  <c r="D29" i="1"/>
  <c r="E28" i="1"/>
  <c r="D28" i="1"/>
  <c r="E26" i="1"/>
  <c r="E25" i="1"/>
  <c r="E23" i="1"/>
  <c r="E21" i="1"/>
  <c r="E19" i="1"/>
  <c r="E17" i="1"/>
  <c r="E15" i="1"/>
  <c r="E13" i="1"/>
  <c r="E11" i="1"/>
  <c r="D9" i="1"/>
  <c r="E9" i="1" s="1"/>
  <c r="E6" i="1"/>
  <c r="E5" i="1"/>
  <c r="E52" i="1" l="1"/>
  <c r="D52" i="1"/>
  <c r="E55" i="1" s="1"/>
  <c r="C60" i="1" s="1"/>
</calcChain>
</file>

<file path=xl/sharedStrings.xml><?xml version="1.0" encoding="utf-8"?>
<sst xmlns="http://schemas.openxmlformats.org/spreadsheetml/2006/main" count="140" uniqueCount="106">
  <si>
    <t>Požiadavky na RR zo strany vyučujúcich 2018/2019</t>
  </si>
  <si>
    <t>schválené RR  17.09.2018</t>
  </si>
  <si>
    <t>návrh</t>
  </si>
  <si>
    <t>realizácia</t>
  </si>
  <si>
    <t>ostáva</t>
  </si>
  <si>
    <t>I. STUPEŇ</t>
  </si>
  <si>
    <t>Tonery, servisné práce</t>
  </si>
  <si>
    <t>súťaže, pomôcky, kabinet</t>
  </si>
  <si>
    <t>II. STUPEŇ</t>
  </si>
  <si>
    <t>SLOVENSKÝ JAZYK</t>
  </si>
  <si>
    <t>ANGLICKÝ JAZYK</t>
  </si>
  <si>
    <t>NEMECKÝ JAZYK</t>
  </si>
  <si>
    <t>DEJEPIS, GEOGRAFIA</t>
  </si>
  <si>
    <t xml:space="preserve"> </t>
  </si>
  <si>
    <t>OBN, VYV, HUV, THD, ETV, NAB</t>
  </si>
  <si>
    <t>MATEMATIKA</t>
  </si>
  <si>
    <t>BIOLÓGIA, ENV</t>
  </si>
  <si>
    <t>FYZIKA, CHÉMIA</t>
  </si>
  <si>
    <t>TELESNÁ VÝCHOVA</t>
  </si>
  <si>
    <t>nové vybavenie</t>
  </si>
  <si>
    <t>INFORMATIKA</t>
  </si>
  <si>
    <t>toner</t>
  </si>
  <si>
    <t>ŠKD</t>
  </si>
  <si>
    <t>Špeciálny pedagóg a školský psychológ</t>
  </si>
  <si>
    <t>pomôcky, kabinet</t>
  </si>
  <si>
    <t>Kancelária škola</t>
  </si>
  <si>
    <t>fixy</t>
  </si>
  <si>
    <t>kancelárske potreby</t>
  </si>
  <si>
    <t>poistenie ČSOB</t>
  </si>
  <si>
    <t>hygienicke potreby</t>
  </si>
  <si>
    <t>Aktivity</t>
  </si>
  <si>
    <t>Deň učiteľov</t>
  </si>
  <si>
    <t>Mikulášske prekvapenie</t>
  </si>
  <si>
    <t>Valentínske prekvapenie</t>
  </si>
  <si>
    <t>Projekty</t>
  </si>
  <si>
    <t>Projekt Modrá škola</t>
  </si>
  <si>
    <t>Ružinovský idol 8</t>
  </si>
  <si>
    <t>Projektový týždeň - ceny</t>
  </si>
  <si>
    <t>Ostatné</t>
  </si>
  <si>
    <t>Doskočisko</t>
  </si>
  <si>
    <t>Darovacia zmluva RZ Drieňová</t>
  </si>
  <si>
    <t>CELKOVY PREHLAD</t>
  </si>
  <si>
    <t>Požiadavky na RR realizované</t>
  </si>
  <si>
    <t>Režijné výdavky RR</t>
  </si>
  <si>
    <t>Režijné výdavky RR administrativne</t>
  </si>
  <si>
    <t>Skutočný vydaj SPOLU</t>
  </si>
  <si>
    <t>Členský príspevok (počet členov 730)</t>
  </si>
  <si>
    <t>Zostatok z 2017/2018</t>
  </si>
  <si>
    <t>Skutočný príjem SPOLU</t>
  </si>
  <si>
    <t>Zostatok poziadavky</t>
  </si>
  <si>
    <t xml:space="preserve"> RZ Cornus pri Základnej škole Pavla Marcelyho</t>
  </si>
  <si>
    <t>2018/2019</t>
  </si>
  <si>
    <t>PROJEKTY Z PODIELU ZAPLATENEJ DANE (2%)</t>
  </si>
  <si>
    <t>schválené 17.09.2018</t>
  </si>
  <si>
    <t>p.č.</t>
  </si>
  <si>
    <t>PROJEKT/ROČNÍK</t>
  </si>
  <si>
    <t>okruh</t>
  </si>
  <si>
    <t>termín</t>
  </si>
  <si>
    <t>schválené</t>
  </si>
  <si>
    <t>realizované</t>
  </si>
  <si>
    <t>rozdiel</t>
  </si>
  <si>
    <t>Vianočné dielničky ŠKD</t>
  </si>
  <si>
    <t>tvorivá činnosť</t>
  </si>
  <si>
    <t>Veľkonočné dielničky ŠKD</t>
  </si>
  <si>
    <t>Školská akadémia</t>
  </si>
  <si>
    <t>Memoriál Pavla Marcelyho</t>
  </si>
  <si>
    <t>rozvoj telesnej kultúry</t>
  </si>
  <si>
    <t>Super deň detí</t>
  </si>
  <si>
    <t>kultúrne hodnoty</t>
  </si>
  <si>
    <t>Záhadný vesmír</t>
  </si>
  <si>
    <t>podpora vzdelávania</t>
  </si>
  <si>
    <t>Motýlia záhrada</t>
  </si>
  <si>
    <t>Rozlúčka s deviatakmi</t>
  </si>
  <si>
    <t>Hudobná akadémia</t>
  </si>
  <si>
    <t>Abeland</t>
  </si>
  <si>
    <t>Halloween</t>
  </si>
  <si>
    <t>Carnuntum</t>
  </si>
  <si>
    <t>Vybíjaná</t>
  </si>
  <si>
    <t>Židovské múzeum</t>
  </si>
  <si>
    <t>Komparo</t>
  </si>
  <si>
    <t>Anglický projektový týždeň</t>
  </si>
  <si>
    <t>Mikuláš v ŠKD</t>
  </si>
  <si>
    <t>Drieňová na ľade</t>
  </si>
  <si>
    <t>Schválené 17.9.2018</t>
  </si>
  <si>
    <t>Projekt "Jahody" z sk.r. 2017/2018 (doprava za minuloročný projekt)</t>
  </si>
  <si>
    <t>Schválené projekty na RR 3.12.2018</t>
  </si>
  <si>
    <t>Múzeum holokaustu</t>
  </si>
  <si>
    <t>zachovanie kultúrnych hodnôt</t>
  </si>
  <si>
    <t>apríl - jún 2019</t>
  </si>
  <si>
    <t>Kroky na hrane (projekcia filmu)</t>
  </si>
  <si>
    <t>február 2019</t>
  </si>
  <si>
    <t>Vitamíny pre zdravie (D.Lúžna)</t>
  </si>
  <si>
    <t>ochrana a podpora zdravia</t>
  </si>
  <si>
    <t>máj - jún 2019</t>
  </si>
  <si>
    <t>Karneval ŠKD (Fašiangy)</t>
  </si>
  <si>
    <t>Netradičné športy</t>
  </si>
  <si>
    <t>podpora a rozvoj telesnej kultúry</t>
  </si>
  <si>
    <t>Spolu</t>
  </si>
  <si>
    <t>Hlasovanie k projektu sa odložilo</t>
  </si>
  <si>
    <t>Pohybom ku zdraviu (športovo/relax zóny)</t>
  </si>
  <si>
    <t xml:space="preserve">účel použitia podielu zaplatenej dane: </t>
  </si>
  <si>
    <t>ochrana a podpora zdravia, prevencia, liečba, resocializácia drogovo závislých v oblasti zdravotníctva a sociálnych služieb</t>
  </si>
  <si>
    <t>poskytovanie sociálnej pomoci</t>
  </si>
  <si>
    <t>ochrana ľudských práv</t>
  </si>
  <si>
    <t>veda a výskum</t>
  </si>
  <si>
    <t>SPOLU k 31.3.2019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</si>
</sst>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\ [$€-80C]"/>
    <numFmt numFmtId="165" formatCode="#,##0.00\ &quot;€&quot;"/>
    <numFmt numFmtId="166" formatCode="#,##0.00\ [$€-40A]"/>
    <numFmt numFmtId="167" formatCode="[$€-80C]\ #,##0.00"/>
    <numFmt numFmtId="168" formatCode="[$-41B]d/mmm/yyyy;@"/>
    <numFmt numFmtId="169" formatCode="_-* #,##0.00\ &quot;€&quot;_-;\-* #,##0.00\ &quot;€&quot;_-;_-* &quot;-&quot;??\ &quot;€&quot;_-;_-@_-"/>
  </numFmts>
  <fonts count="51">
    <font>
      <sz val="10"/>
      <name val="Arial"/>
      <family val="2"/>
    </font>
    <font>
      <sz val="10"/>
      <name val="Arial"/>
      <family val="2"/>
    </font>
    <font>
      <b/>
      <sz val="15"/>
      <name val="Century Gothic"/>
      <family val="2"/>
    </font>
    <font>
      <sz val="11"/>
      <name val="Century Gothic"/>
      <family val="2"/>
    </font>
    <font>
      <b/>
      <sz val="10"/>
      <color indexed="59"/>
      <name val="Arial"/>
      <family val="2"/>
    </font>
    <font>
      <b/>
      <sz val="10"/>
      <color indexed="16"/>
      <name val="Arial"/>
      <family val="2"/>
    </font>
    <font>
      <sz val="10"/>
      <name val="Apple Casual"/>
    </font>
    <font>
      <b/>
      <sz val="10"/>
      <color indexed="15"/>
      <name val="Apple Casual"/>
    </font>
    <font>
      <b/>
      <sz val="10"/>
      <color indexed="10"/>
      <name val="Apple Casual"/>
    </font>
    <font>
      <b/>
      <sz val="10"/>
      <color indexed="11"/>
      <name val="Apple Casual"/>
    </font>
    <font>
      <b/>
      <sz val="10"/>
      <color indexed="10"/>
      <name val="Century Gothic"/>
      <family val="2"/>
    </font>
    <font>
      <b/>
      <sz val="11"/>
      <name val="Century Gothic"/>
      <family val="2"/>
    </font>
    <font>
      <b/>
      <sz val="10"/>
      <color indexed="17"/>
      <name val="Arial"/>
      <family val="2"/>
    </font>
    <font>
      <b/>
      <sz val="10"/>
      <color indexed="18"/>
      <name val="Arial"/>
      <family val="2"/>
    </font>
    <font>
      <sz val="10"/>
      <name val="Century Gothic"/>
      <family val="2"/>
    </font>
    <font>
      <b/>
      <sz val="10"/>
      <color rgb="FF008000"/>
      <name val="Arial"/>
      <family val="2"/>
    </font>
    <font>
      <sz val="10"/>
      <color rgb="FFFF6600"/>
      <name val="Arial"/>
      <family val="2"/>
    </font>
    <font>
      <b/>
      <sz val="11"/>
      <color indexed="49"/>
      <name val="Apple Casual"/>
    </font>
    <font>
      <b/>
      <sz val="10"/>
      <color rgb="FF008000"/>
      <name val="Apple Casual"/>
    </font>
    <font>
      <b/>
      <sz val="10"/>
      <name val="Century Gothic"/>
      <family val="2"/>
    </font>
    <font>
      <b/>
      <sz val="10"/>
      <color indexed="53"/>
      <name val="Arial"/>
      <family val="2"/>
    </font>
    <font>
      <sz val="10"/>
      <color indexed="53"/>
      <name val="Arial"/>
      <family val="2"/>
    </font>
    <font>
      <b/>
      <sz val="10"/>
      <color rgb="FFFF660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sz val="11"/>
      <color indexed="8"/>
      <name val="Calibri"/>
      <family val="2"/>
    </font>
    <font>
      <sz val="10"/>
      <name val="Verdana"/>
    </font>
    <font>
      <sz val="13"/>
      <color indexed="8"/>
      <name val="Calibri"/>
      <family val="2"/>
    </font>
    <font>
      <b/>
      <sz val="13"/>
      <color indexed="8"/>
      <name val="Calibri"/>
      <family val="2"/>
    </font>
    <font>
      <sz val="10"/>
      <color theme="0"/>
      <name val="Calibri"/>
      <family val="2"/>
    </font>
    <font>
      <b/>
      <sz val="13"/>
      <color indexed="17"/>
      <name val="Calibri"/>
      <family val="2"/>
    </font>
    <font>
      <b/>
      <sz val="13"/>
      <color theme="0"/>
      <name val="Calibri"/>
      <family val="2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name val="Calibri"/>
      <family val="2"/>
      <charset val="238"/>
    </font>
    <font>
      <b/>
      <sz val="13"/>
      <name val="Calibri"/>
      <family val="2"/>
    </font>
    <font>
      <sz val="13"/>
      <color rgb="FFFFFF00"/>
      <name val="Calibri"/>
      <family val="2"/>
    </font>
    <font>
      <sz val="13"/>
      <color rgb="FFFF0000"/>
      <name val="Calibri"/>
      <family val="2"/>
      <charset val="238"/>
    </font>
    <font>
      <b/>
      <sz val="13"/>
      <color rgb="FF7030A0"/>
      <name val="Calibri"/>
      <family val="2"/>
    </font>
    <font>
      <sz val="13"/>
      <color indexed="18"/>
      <name val="Calibri"/>
      <family val="2"/>
    </font>
    <font>
      <b/>
      <sz val="13"/>
      <name val="Calibri"/>
      <family val="2"/>
      <charset val="238"/>
    </font>
    <font>
      <sz val="13"/>
      <color rgb="FFFF0000"/>
      <name val="Calibri"/>
      <family val="2"/>
    </font>
    <font>
      <b/>
      <sz val="13"/>
      <color indexed="8"/>
      <name val="Calibri"/>
      <family val="2"/>
      <charset val="238"/>
    </font>
    <font>
      <sz val="13"/>
      <color indexed="8"/>
      <name val="Calibri"/>
      <family val="2"/>
      <charset val="238"/>
    </font>
    <font>
      <sz val="14"/>
      <color indexed="8"/>
      <name val="Calibri"/>
      <family val="2"/>
    </font>
    <font>
      <b/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id">
        <fgColor theme="4" tint="0.79998168889431442"/>
        <bgColor rgb="FF00B0F0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49"/>
      </left>
      <right style="medium">
        <color indexed="64"/>
      </right>
      <top style="hair">
        <color indexed="49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49"/>
      </right>
      <top/>
      <bottom style="hair">
        <color indexed="49"/>
      </bottom>
      <diagonal/>
    </border>
    <border>
      <left style="hair">
        <color indexed="49"/>
      </left>
      <right style="hair">
        <color indexed="49"/>
      </right>
      <top/>
      <bottom style="hair">
        <color indexed="49"/>
      </bottom>
      <diagonal/>
    </border>
    <border>
      <left style="hair">
        <color indexed="49"/>
      </left>
      <right style="medium">
        <color indexed="64"/>
      </right>
      <top/>
      <bottom style="hair">
        <color indexed="49"/>
      </bottom>
      <diagonal/>
    </border>
    <border>
      <left style="medium">
        <color indexed="64"/>
      </left>
      <right style="hair">
        <color indexed="49"/>
      </right>
      <top style="hair">
        <color indexed="49"/>
      </top>
      <bottom style="hair">
        <color indexed="49"/>
      </bottom>
      <diagonal/>
    </border>
    <border>
      <left style="hair">
        <color indexed="49"/>
      </left>
      <right style="hair">
        <color indexed="49"/>
      </right>
      <top style="hair">
        <color indexed="49"/>
      </top>
      <bottom style="hair">
        <color indexed="49"/>
      </bottom>
      <diagonal/>
    </border>
    <border>
      <left style="hair">
        <color indexed="49"/>
      </left>
      <right style="medium">
        <color indexed="64"/>
      </right>
      <top style="hair">
        <color indexed="49"/>
      </top>
      <bottom style="hair">
        <color indexed="49"/>
      </bottom>
      <diagonal/>
    </border>
    <border>
      <left style="medium">
        <color indexed="64"/>
      </left>
      <right style="hair">
        <color indexed="49"/>
      </right>
      <top style="hair">
        <color indexed="49"/>
      </top>
      <bottom/>
      <diagonal/>
    </border>
    <border>
      <left style="hair">
        <color indexed="49"/>
      </left>
      <right style="hair">
        <color indexed="49"/>
      </right>
      <top style="hair">
        <color indexed="49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4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49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30" fillId="0" borderId="0"/>
    <xf numFmtId="0" fontId="31" fillId="0" borderId="0"/>
  </cellStyleXfs>
  <cellXfs count="235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/>
    </xf>
    <xf numFmtId="164" fontId="3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0" fontId="5" fillId="2" borderId="3" xfId="0" applyFont="1" applyFill="1" applyBorder="1"/>
    <xf numFmtId="165" fontId="0" fillId="0" borderId="0" xfId="0" applyNumberFormat="1"/>
    <xf numFmtId="14" fontId="2" fillId="2" borderId="4" xfId="0" applyNumberFormat="1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left"/>
    </xf>
    <xf numFmtId="4" fontId="4" fillId="2" borderId="0" xfId="0" applyNumberFormat="1" applyFont="1" applyFill="1" applyBorder="1"/>
    <xf numFmtId="0" fontId="5" fillId="2" borderId="5" xfId="0" applyFont="1" applyFill="1" applyBorder="1"/>
    <xf numFmtId="0" fontId="6" fillId="2" borderId="6" xfId="0" applyFont="1" applyFill="1" applyBorder="1"/>
    <xf numFmtId="164" fontId="7" fillId="0" borderId="7" xfId="0" applyNumberFormat="1" applyFont="1" applyFill="1" applyBorder="1" applyAlignment="1">
      <alignment horizontal="center"/>
    </xf>
    <xf numFmtId="4" fontId="8" fillId="2" borderId="7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left" vertical="top" wrapText="1"/>
    </xf>
    <xf numFmtId="164" fontId="11" fillId="3" borderId="10" xfId="0" applyNumberFormat="1" applyFont="1" applyFill="1" applyBorder="1" applyAlignment="1">
      <alignment horizontal="right" vertical="top" wrapText="1"/>
    </xf>
    <xf numFmtId="4" fontId="12" fillId="3" borderId="10" xfId="0" applyNumberFormat="1" applyFont="1" applyFill="1" applyBorder="1"/>
    <xf numFmtId="166" fontId="13" fillId="3" borderId="11" xfId="0" applyNumberFormat="1" applyFont="1" applyFill="1" applyBorder="1"/>
    <xf numFmtId="0" fontId="14" fillId="2" borderId="12" xfId="0" applyFont="1" applyFill="1" applyBorder="1" applyAlignment="1">
      <alignment vertical="top" wrapText="1"/>
    </xf>
    <xf numFmtId="164" fontId="11" fillId="2" borderId="13" xfId="0" applyNumberFormat="1" applyFont="1" applyFill="1" applyBorder="1" applyAlignment="1">
      <alignment horizontal="right" vertical="top" wrapText="1"/>
    </xf>
    <xf numFmtId="4" fontId="15" fillId="2" borderId="13" xfId="0" applyNumberFormat="1" applyFont="1" applyFill="1" applyBorder="1"/>
    <xf numFmtId="166" fontId="13" fillId="2" borderId="14" xfId="0" applyNumberFormat="1" applyFont="1" applyFill="1" applyBorder="1"/>
    <xf numFmtId="0" fontId="14" fillId="0" borderId="15" xfId="0" applyFont="1" applyBorder="1"/>
    <xf numFmtId="164" fontId="11" fillId="2" borderId="16" xfId="0" applyNumberFormat="1" applyFont="1" applyFill="1" applyBorder="1" applyAlignment="1">
      <alignment horizontal="right" vertical="top" wrapText="1"/>
    </xf>
    <xf numFmtId="4" fontId="15" fillId="2" borderId="17" xfId="0" applyNumberFormat="1" applyFont="1" applyFill="1" applyBorder="1"/>
    <xf numFmtId="164" fontId="0" fillId="0" borderId="0" xfId="0" applyNumberFormat="1"/>
    <xf numFmtId="165" fontId="16" fillId="0" borderId="0" xfId="0" applyNumberFormat="1" applyFont="1"/>
    <xf numFmtId="0" fontId="10" fillId="3" borderId="9" xfId="0" applyFont="1" applyFill="1" applyBorder="1"/>
    <xf numFmtId="164" fontId="17" fillId="3" borderId="10" xfId="0" applyNumberFormat="1" applyFont="1" applyFill="1" applyBorder="1" applyAlignment="1">
      <alignment horizontal="center"/>
    </xf>
    <xf numFmtId="4" fontId="18" fillId="3" borderId="10" xfId="0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9" fillId="2" borderId="18" xfId="0" applyFont="1" applyFill="1" applyBorder="1" applyAlignment="1">
      <alignment horizontal="left" vertical="top" wrapText="1"/>
    </xf>
    <xf numFmtId="164" fontId="11" fillId="2" borderId="19" xfId="0" applyNumberFormat="1" applyFont="1" applyFill="1" applyBorder="1" applyAlignment="1">
      <alignment horizontal="right" vertical="top" wrapText="1"/>
    </xf>
    <xf numFmtId="4" fontId="15" fillId="2" borderId="19" xfId="0" applyNumberFormat="1" applyFont="1" applyFill="1" applyBorder="1"/>
    <xf numFmtId="0" fontId="5" fillId="2" borderId="20" xfId="0" applyFont="1" applyFill="1" applyBorder="1"/>
    <xf numFmtId="0" fontId="14" fillId="2" borderId="21" xfId="0" applyFont="1" applyFill="1" applyBorder="1" applyAlignment="1">
      <alignment vertical="top" wrapText="1"/>
    </xf>
    <xf numFmtId="164" fontId="11" fillId="2" borderId="22" xfId="0" applyNumberFormat="1" applyFont="1" applyFill="1" applyBorder="1" applyAlignment="1">
      <alignment horizontal="right" vertical="top" wrapText="1"/>
    </xf>
    <xf numFmtId="4" fontId="15" fillId="2" borderId="22" xfId="0" applyNumberFormat="1" applyFont="1" applyFill="1" applyBorder="1"/>
    <xf numFmtId="4" fontId="20" fillId="0" borderId="0" xfId="0" applyNumberFormat="1" applyFont="1"/>
    <xf numFmtId="0" fontId="19" fillId="2" borderId="21" xfId="0" applyFont="1" applyFill="1" applyBorder="1" applyAlignment="1">
      <alignment horizontal="left" vertical="top" wrapText="1"/>
    </xf>
    <xf numFmtId="166" fontId="13" fillId="2" borderId="23" xfId="0" applyNumberFormat="1" applyFont="1" applyFill="1" applyBorder="1"/>
    <xf numFmtId="0" fontId="14" fillId="0" borderId="21" xfId="0" applyFont="1" applyBorder="1"/>
    <xf numFmtId="4" fontId="15" fillId="0" borderId="22" xfId="0" applyNumberFormat="1" applyFont="1" applyFill="1" applyBorder="1"/>
    <xf numFmtId="0" fontId="21" fillId="0" borderId="0" xfId="0" applyFont="1"/>
    <xf numFmtId="4" fontId="22" fillId="0" borderId="0" xfId="0" applyNumberFormat="1" applyFont="1"/>
    <xf numFmtId="165" fontId="22" fillId="0" borderId="0" xfId="0" applyNumberFormat="1" applyFont="1"/>
    <xf numFmtId="0" fontId="23" fillId="0" borderId="0" xfId="0" applyFont="1"/>
    <xf numFmtId="0" fontId="14" fillId="2" borderId="24" xfId="0" applyFont="1" applyFill="1" applyBorder="1" applyAlignment="1">
      <alignment horizontal="left" vertical="top" wrapText="1"/>
    </xf>
    <xf numFmtId="164" fontId="11" fillId="2" borderId="25" xfId="0" applyNumberFormat="1" applyFont="1" applyFill="1" applyBorder="1" applyAlignment="1">
      <alignment horizontal="right" vertical="top" wrapText="1"/>
    </xf>
    <xf numFmtId="4" fontId="15" fillId="2" borderId="25" xfId="0" applyNumberFormat="1" applyFont="1" applyFill="1" applyBorder="1"/>
    <xf numFmtId="164" fontId="24" fillId="0" borderId="0" xfId="0" applyNumberFormat="1" applyFont="1"/>
    <xf numFmtId="0" fontId="10" fillId="3" borderId="9" xfId="0" applyFont="1" applyFill="1" applyBorder="1" applyAlignment="1">
      <alignment vertical="top" wrapText="1"/>
    </xf>
    <xf numFmtId="4" fontId="15" fillId="3" borderId="10" xfId="0" applyNumberFormat="1" applyFont="1" applyFill="1" applyBorder="1"/>
    <xf numFmtId="0" fontId="14" fillId="0" borderId="26" xfId="0" applyFont="1" applyBorder="1"/>
    <xf numFmtId="164" fontId="11" fillId="2" borderId="27" xfId="0" applyNumberFormat="1" applyFont="1" applyFill="1" applyBorder="1" applyAlignment="1">
      <alignment horizontal="right" vertical="top" wrapText="1"/>
    </xf>
    <xf numFmtId="4" fontId="15" fillId="2" borderId="27" xfId="0" applyNumberFormat="1" applyFont="1" applyFill="1" applyBorder="1"/>
    <xf numFmtId="166" fontId="13" fillId="2" borderId="28" xfId="0" applyNumberFormat="1" applyFont="1" applyFill="1" applyBorder="1"/>
    <xf numFmtId="0" fontId="10" fillId="3" borderId="29" xfId="0" applyFont="1" applyFill="1" applyBorder="1" applyAlignment="1">
      <alignment vertical="top" wrapText="1"/>
    </xf>
    <xf numFmtId="166" fontId="13" fillId="3" borderId="30" xfId="0" applyNumberFormat="1" applyFont="1" applyFill="1" applyBorder="1"/>
    <xf numFmtId="0" fontId="25" fillId="2" borderId="0" xfId="0" applyFont="1" applyFill="1"/>
    <xf numFmtId="0" fontId="14" fillId="0" borderId="4" xfId="0" applyFont="1" applyBorder="1"/>
    <xf numFmtId="166" fontId="13" fillId="2" borderId="31" xfId="0" applyNumberFormat="1" applyFont="1" applyFill="1" applyBorder="1"/>
    <xf numFmtId="164" fontId="22" fillId="0" borderId="0" xfId="0" applyNumberFormat="1" applyFont="1"/>
    <xf numFmtId="0" fontId="22" fillId="0" borderId="0" xfId="0" applyFont="1"/>
    <xf numFmtId="0" fontId="25" fillId="0" borderId="0" xfId="0" applyFont="1"/>
    <xf numFmtId="165" fontId="25" fillId="0" borderId="0" xfId="0" applyNumberFormat="1" applyFont="1"/>
    <xf numFmtId="0" fontId="14" fillId="0" borderId="32" xfId="0" applyFont="1" applyFill="1" applyBorder="1" applyAlignment="1">
      <alignment vertical="top" wrapText="1"/>
    </xf>
    <xf numFmtId="164" fontId="11" fillId="0" borderId="13" xfId="0" applyNumberFormat="1" applyFont="1" applyFill="1" applyBorder="1" applyAlignment="1">
      <alignment horizontal="right" vertical="top" wrapText="1"/>
    </xf>
    <xf numFmtId="4" fontId="15" fillId="0" borderId="13" xfId="0" applyNumberFormat="1" applyFont="1" applyFill="1" applyBorder="1"/>
    <xf numFmtId="0" fontId="0" fillId="0" borderId="0" xfId="0" applyFont="1"/>
    <xf numFmtId="0" fontId="14" fillId="0" borderId="15" xfId="0" applyFont="1" applyFill="1" applyBorder="1" applyAlignment="1">
      <alignment vertical="top" wrapText="1"/>
    </xf>
    <xf numFmtId="164" fontId="11" fillId="0" borderId="17" xfId="0" applyNumberFormat="1" applyFont="1" applyFill="1" applyBorder="1" applyAlignment="1">
      <alignment horizontal="right" vertical="top" wrapText="1"/>
    </xf>
    <xf numFmtId="4" fontId="15" fillId="0" borderId="17" xfId="0" applyNumberFormat="1" applyFont="1" applyFill="1" applyBorder="1"/>
    <xf numFmtId="0" fontId="14" fillId="0" borderId="4" xfId="0" applyFont="1" applyFill="1" applyBorder="1" applyAlignment="1">
      <alignment vertical="top" wrapText="1"/>
    </xf>
    <xf numFmtId="164" fontId="11" fillId="0" borderId="0" xfId="0" applyNumberFormat="1" applyFont="1" applyFill="1" applyBorder="1" applyAlignment="1">
      <alignment horizontal="right" vertical="top" wrapText="1"/>
    </xf>
    <xf numFmtId="4" fontId="15" fillId="0" borderId="0" xfId="0" applyNumberFormat="1" applyFont="1" applyFill="1" applyBorder="1"/>
    <xf numFmtId="0" fontId="23" fillId="2" borderId="33" xfId="1" applyFont="1" applyFill="1" applyBorder="1" applyAlignment="1">
      <alignment vertical="center"/>
    </xf>
    <xf numFmtId="164" fontId="27" fillId="2" borderId="33" xfId="1" applyNumberFormat="1" applyFont="1" applyFill="1" applyBorder="1" applyAlignment="1">
      <alignment horizontal="right" vertical="center"/>
    </xf>
    <xf numFmtId="4" fontId="4" fillId="2" borderId="33" xfId="1" applyNumberFormat="1" applyFont="1" applyFill="1" applyBorder="1" applyAlignment="1">
      <alignment vertical="center"/>
    </xf>
    <xf numFmtId="166" fontId="23" fillId="0" borderId="33" xfId="1" applyNumberFormat="1" applyFont="1" applyFill="1" applyBorder="1" applyAlignment="1">
      <alignment vertical="center"/>
    </xf>
    <xf numFmtId="167" fontId="0" fillId="0" borderId="0" xfId="0" applyNumberFormat="1"/>
    <xf numFmtId="4" fontId="23" fillId="0" borderId="33" xfId="1" applyNumberFormat="1" applyFont="1" applyFill="1" applyBorder="1" applyAlignment="1">
      <alignment vertical="center"/>
    </xf>
    <xf numFmtId="0" fontId="23" fillId="2" borderId="34" xfId="1" applyFont="1" applyFill="1" applyBorder="1" applyAlignment="1">
      <alignment vertical="center"/>
    </xf>
    <xf numFmtId="164" fontId="23" fillId="0" borderId="33" xfId="1" applyNumberFormat="1" applyFont="1" applyBorder="1" applyAlignment="1">
      <alignment vertical="center"/>
    </xf>
    <xf numFmtId="164" fontId="23" fillId="0" borderId="35" xfId="1" applyNumberFormat="1" applyFont="1" applyFill="1" applyBorder="1" applyAlignment="1">
      <alignment vertical="center"/>
    </xf>
    <xf numFmtId="0" fontId="28" fillId="5" borderId="36" xfId="1" applyFont="1" applyFill="1" applyBorder="1" applyAlignment="1">
      <alignment horizontal="center" vertical="center"/>
    </xf>
    <xf numFmtId="0" fontId="28" fillId="5" borderId="37" xfId="1" applyFont="1" applyFill="1" applyBorder="1" applyAlignment="1">
      <alignment horizontal="center" vertical="center"/>
    </xf>
    <xf numFmtId="0" fontId="28" fillId="5" borderId="38" xfId="1" applyFont="1" applyFill="1" applyBorder="1" applyAlignment="1">
      <alignment horizontal="center" vertical="center"/>
    </xf>
    <xf numFmtId="166" fontId="28" fillId="5" borderId="39" xfId="1" applyNumberFormat="1" applyFont="1" applyFill="1" applyBorder="1" applyAlignment="1">
      <alignment vertical="center"/>
    </xf>
    <xf numFmtId="0" fontId="23" fillId="2" borderId="40" xfId="1" applyFont="1" applyFill="1" applyBorder="1" applyAlignment="1">
      <alignment vertical="center"/>
    </xf>
    <xf numFmtId="164" fontId="27" fillId="0" borderId="41" xfId="1" applyNumberFormat="1" applyFont="1" applyFill="1" applyBorder="1" applyAlignment="1">
      <alignment horizontal="right" vertical="center"/>
    </xf>
    <xf numFmtId="166" fontId="5" fillId="2" borderId="42" xfId="1" applyNumberFormat="1" applyFont="1" applyFill="1" applyBorder="1" applyAlignment="1">
      <alignment vertical="center"/>
    </xf>
    <xf numFmtId="0" fontId="1" fillId="0" borderId="0" xfId="1" applyAlignment="1">
      <alignment vertical="center"/>
    </xf>
    <xf numFmtId="0" fontId="28" fillId="5" borderId="43" xfId="1" applyFont="1" applyFill="1" applyBorder="1" applyAlignment="1">
      <alignment horizontal="center" vertical="center"/>
    </xf>
    <xf numFmtId="0" fontId="28" fillId="5" borderId="44" xfId="1" applyFont="1" applyFill="1" applyBorder="1" applyAlignment="1">
      <alignment horizontal="center" vertical="center"/>
    </xf>
    <xf numFmtId="0" fontId="28" fillId="5" borderId="45" xfId="1" applyFont="1" applyFill="1" applyBorder="1" applyAlignment="1">
      <alignment horizontal="center" vertical="center"/>
    </xf>
    <xf numFmtId="166" fontId="28" fillId="5" borderId="8" xfId="1" applyNumberFormat="1" applyFont="1" applyFill="1" applyBorder="1" applyAlignment="1">
      <alignment vertical="center"/>
    </xf>
    <xf numFmtId="0" fontId="23" fillId="0" borderId="35" xfId="1" applyFont="1" applyFill="1" applyBorder="1" applyAlignment="1">
      <alignment vertical="center"/>
    </xf>
    <xf numFmtId="0" fontId="26" fillId="4" borderId="6" xfId="1" applyFont="1" applyFill="1" applyBorder="1" applyAlignment="1">
      <alignment horizontal="center" vertical="center"/>
    </xf>
    <xf numFmtId="0" fontId="14" fillId="0" borderId="0" xfId="0" applyFont="1"/>
    <xf numFmtId="164" fontId="3" fillId="0" borderId="0" xfId="0" applyNumberFormat="1" applyFont="1" applyAlignment="1">
      <alignment horizontal="right"/>
    </xf>
    <xf numFmtId="4" fontId="4" fillId="0" borderId="0" xfId="0" applyNumberFormat="1" applyFont="1"/>
    <xf numFmtId="0" fontId="5" fillId="0" borderId="0" xfId="0" applyFont="1"/>
    <xf numFmtId="0" fontId="32" fillId="0" borderId="0" xfId="2" applyFont="1"/>
    <xf numFmtId="0" fontId="33" fillId="0" borderId="0" xfId="2" applyFont="1"/>
    <xf numFmtId="0" fontId="32" fillId="0" borderId="0" xfId="2" applyFont="1" applyFill="1"/>
    <xf numFmtId="0" fontId="34" fillId="0" borderId="0" xfId="2" applyFont="1"/>
    <xf numFmtId="0" fontId="35" fillId="0" borderId="0" xfId="2" applyFont="1"/>
    <xf numFmtId="168" fontId="33" fillId="0" borderId="0" xfId="2" applyNumberFormat="1" applyFont="1" applyAlignment="1">
      <alignment horizontal="left"/>
    </xf>
    <xf numFmtId="0" fontId="36" fillId="6" borderId="0" xfId="2" applyFont="1" applyFill="1"/>
    <xf numFmtId="165" fontId="35" fillId="0" borderId="0" xfId="2" applyNumberFormat="1" applyFont="1"/>
    <xf numFmtId="0" fontId="33" fillId="3" borderId="48" xfId="2" applyFont="1" applyFill="1" applyBorder="1" applyAlignment="1">
      <alignment horizontal="center"/>
    </xf>
    <xf numFmtId="0" fontId="33" fillId="3" borderId="49" xfId="2" applyFont="1" applyFill="1" applyBorder="1" applyAlignment="1">
      <alignment horizontal="center"/>
    </xf>
    <xf numFmtId="0" fontId="33" fillId="7" borderId="49" xfId="2" applyFont="1" applyFill="1" applyBorder="1" applyAlignment="1">
      <alignment horizontal="center"/>
    </xf>
    <xf numFmtId="0" fontId="33" fillId="8" borderId="49" xfId="2" applyFont="1" applyFill="1" applyBorder="1" applyAlignment="1">
      <alignment horizontal="center"/>
    </xf>
    <xf numFmtId="0" fontId="33" fillId="8" borderId="50" xfId="2" applyFont="1" applyFill="1" applyBorder="1" applyAlignment="1">
      <alignment horizontal="center"/>
    </xf>
    <xf numFmtId="0" fontId="33" fillId="3" borderId="43" xfId="2" applyFont="1" applyFill="1" applyBorder="1" applyAlignment="1">
      <alignment horizontal="center"/>
    </xf>
    <xf numFmtId="0" fontId="37" fillId="3" borderId="51" xfId="2" applyFont="1" applyFill="1" applyBorder="1" applyAlignment="1">
      <alignment horizontal="center"/>
    </xf>
    <xf numFmtId="0" fontId="32" fillId="3" borderId="52" xfId="2" applyFont="1" applyFill="1" applyBorder="1"/>
    <xf numFmtId="0" fontId="38" fillId="0" borderId="33" xfId="2" applyFont="1" applyFill="1" applyBorder="1"/>
    <xf numFmtId="0" fontId="32" fillId="0" borderId="33" xfId="2" applyFont="1" applyFill="1" applyBorder="1"/>
    <xf numFmtId="0" fontId="32" fillId="7" borderId="33" xfId="2" applyFont="1" applyFill="1" applyBorder="1" applyAlignment="1">
      <alignment horizontal="center"/>
    </xf>
    <xf numFmtId="0" fontId="32" fillId="0" borderId="33" xfId="2" applyFont="1" applyFill="1" applyBorder="1" applyAlignment="1">
      <alignment horizontal="center"/>
    </xf>
    <xf numFmtId="0" fontId="32" fillId="0" borderId="53" xfId="2" applyFont="1" applyFill="1" applyBorder="1" applyAlignment="1">
      <alignment horizontal="center"/>
    </xf>
    <xf numFmtId="165" fontId="39" fillId="0" borderId="54" xfId="2" applyNumberFormat="1" applyFont="1" applyFill="1" applyBorder="1"/>
    <xf numFmtId="165" fontId="40" fillId="0" borderId="55" xfId="2" applyNumberFormat="1" applyFont="1" applyFill="1" applyBorder="1"/>
    <xf numFmtId="165" fontId="34" fillId="0" borderId="0" xfId="2" applyNumberFormat="1" applyFont="1"/>
    <xf numFmtId="0" fontId="32" fillId="0" borderId="33" xfId="2" applyFont="1" applyBorder="1"/>
    <xf numFmtId="0" fontId="32" fillId="8" borderId="33" xfId="2" applyFont="1" applyFill="1" applyBorder="1" applyAlignment="1">
      <alignment horizontal="center"/>
    </xf>
    <xf numFmtId="0" fontId="32" fillId="8" borderId="53" xfId="2" applyFont="1" applyFill="1" applyBorder="1" applyAlignment="1">
      <alignment horizontal="center"/>
    </xf>
    <xf numFmtId="0" fontId="38" fillId="0" borderId="56" xfId="2" applyFont="1" applyFill="1" applyBorder="1"/>
    <xf numFmtId="0" fontId="32" fillId="0" borderId="56" xfId="2" applyFont="1" applyBorder="1"/>
    <xf numFmtId="0" fontId="32" fillId="0" borderId="56" xfId="2" applyFont="1" applyFill="1" applyBorder="1" applyAlignment="1">
      <alignment horizontal="center"/>
    </xf>
    <xf numFmtId="0" fontId="32" fillId="8" borderId="56" xfId="2" applyFont="1" applyFill="1" applyBorder="1" applyAlignment="1">
      <alignment horizontal="center"/>
    </xf>
    <xf numFmtId="0" fontId="32" fillId="8" borderId="57" xfId="2" applyFont="1" applyFill="1" applyBorder="1" applyAlignment="1">
      <alignment horizontal="center"/>
    </xf>
    <xf numFmtId="0" fontId="32" fillId="7" borderId="56" xfId="2" applyFont="1" applyFill="1" applyBorder="1" applyAlignment="1">
      <alignment horizontal="center"/>
    </xf>
    <xf numFmtId="0" fontId="41" fillId="0" borderId="56" xfId="2" applyFont="1" applyFill="1" applyBorder="1" applyAlignment="1">
      <alignment horizontal="center"/>
    </xf>
    <xf numFmtId="0" fontId="32" fillId="0" borderId="57" xfId="2" applyFont="1" applyFill="1" applyBorder="1" applyAlignment="1">
      <alignment horizontal="center"/>
    </xf>
    <xf numFmtId="165" fontId="39" fillId="0" borderId="58" xfId="2" applyNumberFormat="1" applyFont="1" applyFill="1" applyBorder="1"/>
    <xf numFmtId="0" fontId="32" fillId="0" borderId="56" xfId="2" applyFont="1" applyFill="1" applyBorder="1"/>
    <xf numFmtId="0" fontId="42" fillId="0" borderId="56" xfId="2" applyFont="1" applyFill="1" applyBorder="1" applyAlignment="1">
      <alignment horizontal="center"/>
    </xf>
    <xf numFmtId="0" fontId="42" fillId="7" borderId="56" xfId="2" applyFont="1" applyFill="1" applyBorder="1" applyAlignment="1">
      <alignment horizontal="center"/>
    </xf>
    <xf numFmtId="0" fontId="42" fillId="0" borderId="57" xfId="2" applyFont="1" applyFill="1" applyBorder="1" applyAlignment="1">
      <alignment horizontal="center"/>
    </xf>
    <xf numFmtId="165" fontId="40" fillId="0" borderId="59" xfId="2" applyNumberFormat="1" applyFont="1" applyFill="1" applyBorder="1"/>
    <xf numFmtId="165" fontId="43" fillId="0" borderId="55" xfId="2" applyNumberFormat="1" applyFont="1" applyFill="1" applyBorder="1"/>
    <xf numFmtId="0" fontId="32" fillId="0" borderId="60" xfId="2" applyFont="1" applyBorder="1"/>
    <xf numFmtId="0" fontId="44" fillId="0" borderId="33" xfId="2" applyFont="1" applyFill="1" applyBorder="1" applyAlignment="1">
      <alignment horizontal="center"/>
    </xf>
    <xf numFmtId="0" fontId="38" fillId="7" borderId="33" xfId="2" applyFont="1" applyFill="1" applyBorder="1" applyAlignment="1">
      <alignment horizontal="center"/>
    </xf>
    <xf numFmtId="0" fontId="44" fillId="0" borderId="53" xfId="2" applyFont="1" applyFill="1" applyBorder="1" applyAlignment="1">
      <alignment horizontal="center"/>
    </xf>
    <xf numFmtId="0" fontId="38" fillId="8" borderId="33" xfId="2" applyFont="1" applyFill="1" applyBorder="1" applyAlignment="1">
      <alignment horizontal="center"/>
    </xf>
    <xf numFmtId="0" fontId="38" fillId="8" borderId="53" xfId="2" applyFont="1" applyFill="1" applyBorder="1" applyAlignment="1">
      <alignment horizontal="center"/>
    </xf>
    <xf numFmtId="165" fontId="39" fillId="0" borderId="55" xfId="2" applyNumberFormat="1" applyFont="1" applyFill="1" applyBorder="1"/>
    <xf numFmtId="0" fontId="38" fillId="0" borderId="56" xfId="2" applyFont="1" applyFill="1" applyBorder="1" applyAlignment="1">
      <alignment horizontal="center"/>
    </xf>
    <xf numFmtId="0" fontId="38" fillId="8" borderId="56" xfId="2" applyFont="1" applyFill="1" applyBorder="1" applyAlignment="1">
      <alignment horizontal="center"/>
    </xf>
    <xf numFmtId="0" fontId="38" fillId="0" borderId="57" xfId="2" applyFont="1" applyFill="1" applyBorder="1" applyAlignment="1">
      <alignment horizontal="center"/>
    </xf>
    <xf numFmtId="0" fontId="34" fillId="0" borderId="0" xfId="2" applyFont="1" applyFill="1"/>
    <xf numFmtId="0" fontId="42" fillId="0" borderId="0" xfId="2" applyFont="1" applyFill="1"/>
    <xf numFmtId="0" fontId="32" fillId="0" borderId="0" xfId="2" applyFont="1" applyFill="1" applyBorder="1"/>
    <xf numFmtId="0" fontId="32" fillId="0" borderId="35" xfId="2" applyFont="1" applyFill="1" applyBorder="1" applyAlignment="1">
      <alignment horizontal="center"/>
    </xf>
    <xf numFmtId="0" fontId="38" fillId="0" borderId="61" xfId="2" applyFont="1" applyFill="1" applyBorder="1" applyAlignment="1">
      <alignment horizontal="center"/>
    </xf>
    <xf numFmtId="0" fontId="38" fillId="8" borderId="61" xfId="2" applyFont="1" applyFill="1" applyBorder="1" applyAlignment="1">
      <alignment horizontal="center"/>
    </xf>
    <xf numFmtId="0" fontId="38" fillId="0" borderId="62" xfId="2" applyFont="1" applyFill="1" applyBorder="1" applyAlignment="1">
      <alignment horizontal="center"/>
    </xf>
    <xf numFmtId="165" fontId="39" fillId="9" borderId="58" xfId="2" applyNumberFormat="1" applyFont="1" applyFill="1" applyBorder="1"/>
    <xf numFmtId="165" fontId="40" fillId="0" borderId="63" xfId="2" applyNumberFormat="1" applyFont="1" applyFill="1" applyBorder="1"/>
    <xf numFmtId="165" fontId="40" fillId="0" borderId="64" xfId="2" applyNumberFormat="1" applyFont="1" applyFill="1" applyBorder="1"/>
    <xf numFmtId="0" fontId="38" fillId="8" borderId="62" xfId="2" applyFont="1" applyFill="1" applyBorder="1" applyAlignment="1">
      <alignment horizontal="center"/>
    </xf>
    <xf numFmtId="0" fontId="32" fillId="0" borderId="52" xfId="2" applyFont="1" applyFill="1" applyBorder="1"/>
    <xf numFmtId="0" fontId="45" fillId="10" borderId="56" xfId="2" applyFont="1" applyFill="1" applyBorder="1"/>
    <xf numFmtId="0" fontId="38" fillId="10" borderId="33" xfId="2" applyFont="1" applyFill="1" applyBorder="1"/>
    <xf numFmtId="0" fontId="38" fillId="10" borderId="56" xfId="2" applyFont="1" applyFill="1" applyBorder="1"/>
    <xf numFmtId="0" fontId="32" fillId="10" borderId="56" xfId="2" applyFont="1" applyFill="1" applyBorder="1" applyAlignment="1">
      <alignment horizontal="center"/>
    </xf>
    <xf numFmtId="0" fontId="38" fillId="10" borderId="61" xfId="2" applyFont="1" applyFill="1" applyBorder="1" applyAlignment="1">
      <alignment horizontal="center"/>
    </xf>
    <xf numFmtId="0" fontId="38" fillId="10" borderId="62" xfId="2" applyFont="1" applyFill="1" applyBorder="1" applyAlignment="1">
      <alignment horizontal="center"/>
    </xf>
    <xf numFmtId="165" fontId="45" fillId="10" borderId="58" xfId="2" applyNumberFormat="1" applyFont="1" applyFill="1" applyBorder="1"/>
    <xf numFmtId="165" fontId="40" fillId="10" borderId="55" xfId="2" applyNumberFormat="1" applyFont="1" applyFill="1" applyBorder="1"/>
    <xf numFmtId="0" fontId="32" fillId="0" borderId="54" xfId="2" applyFont="1" applyFill="1" applyBorder="1"/>
    <xf numFmtId="0" fontId="45" fillId="0" borderId="60" xfId="2" applyFont="1" applyFill="1" applyBorder="1"/>
    <xf numFmtId="0" fontId="38" fillId="0" borderId="60" xfId="2" applyFont="1" applyFill="1" applyBorder="1"/>
    <xf numFmtId="0" fontId="32" fillId="0" borderId="60" xfId="2" applyFont="1" applyFill="1" applyBorder="1" applyAlignment="1">
      <alignment horizontal="center"/>
    </xf>
    <xf numFmtId="0" fontId="38" fillId="0" borderId="60" xfId="2" applyFont="1" applyFill="1" applyBorder="1" applyAlignment="1">
      <alignment horizontal="center"/>
    </xf>
    <xf numFmtId="165" fontId="45" fillId="0" borderId="65" xfId="2" applyNumberFormat="1" applyFont="1" applyFill="1" applyBorder="1"/>
    <xf numFmtId="165" fontId="40" fillId="0" borderId="60" xfId="2" applyNumberFormat="1" applyFont="1" applyFill="1" applyBorder="1"/>
    <xf numFmtId="0" fontId="34" fillId="0" borderId="0" xfId="2" applyFont="1" applyBorder="1"/>
    <xf numFmtId="0" fontId="32" fillId="0" borderId="0" xfId="2" applyFont="1" applyBorder="1"/>
    <xf numFmtId="165" fontId="39" fillId="0" borderId="65" xfId="2" applyNumberFormat="1" applyFont="1" applyFill="1" applyBorder="1"/>
    <xf numFmtId="0" fontId="46" fillId="11" borderId="56" xfId="2" applyFont="1" applyFill="1" applyBorder="1"/>
    <xf numFmtId="0" fontId="38" fillId="11" borderId="33" xfId="2" applyFont="1" applyFill="1" applyBorder="1"/>
    <xf numFmtId="0" fontId="38" fillId="11" borderId="56" xfId="2" applyFont="1" applyFill="1" applyBorder="1"/>
    <xf numFmtId="0" fontId="32" fillId="11" borderId="56" xfId="2" applyFont="1" applyFill="1" applyBorder="1" applyAlignment="1">
      <alignment horizontal="center"/>
    </xf>
    <xf numFmtId="0" fontId="38" fillId="11" borderId="61" xfId="2" applyFont="1" applyFill="1" applyBorder="1" applyAlignment="1">
      <alignment horizontal="center"/>
    </xf>
    <xf numFmtId="0" fontId="38" fillId="11" borderId="62" xfId="2" applyFont="1" applyFill="1" applyBorder="1" applyAlignment="1">
      <alignment horizontal="center"/>
    </xf>
    <xf numFmtId="165" fontId="39" fillId="11" borderId="58" xfId="2" applyNumberFormat="1" applyFont="1" applyFill="1" applyBorder="1"/>
    <xf numFmtId="165" fontId="40" fillId="11" borderId="59" xfId="2" applyNumberFormat="1" applyFont="1" applyFill="1" applyBorder="1"/>
    <xf numFmtId="49" fontId="32" fillId="0" borderId="33" xfId="2" applyNumberFormat="1" applyFont="1" applyFill="1" applyBorder="1"/>
    <xf numFmtId="0" fontId="41" fillId="0" borderId="33" xfId="2" applyFont="1" applyFill="1" applyBorder="1" applyAlignment="1">
      <alignment horizontal="center"/>
    </xf>
    <xf numFmtId="0" fontId="32" fillId="9" borderId="52" xfId="2" applyFont="1" applyFill="1" applyBorder="1"/>
    <xf numFmtId="0" fontId="45" fillId="11" borderId="66" xfId="2" applyFont="1" applyFill="1" applyBorder="1"/>
    <xf numFmtId="0" fontId="45" fillId="11" borderId="61" xfId="2" applyFont="1" applyFill="1" applyBorder="1"/>
    <xf numFmtId="0" fontId="47" fillId="11" borderId="66" xfId="2" applyFont="1" applyFill="1" applyBorder="1" applyAlignment="1">
      <alignment horizontal="center"/>
    </xf>
    <xf numFmtId="0" fontId="47" fillId="11" borderId="67" xfId="2" applyFont="1" applyFill="1" applyBorder="1" applyAlignment="1">
      <alignment horizontal="center"/>
    </xf>
    <xf numFmtId="165" fontId="47" fillId="11" borderId="4" xfId="2" applyNumberFormat="1" applyFont="1" applyFill="1" applyBorder="1"/>
    <xf numFmtId="0" fontId="32" fillId="9" borderId="54" xfId="2" applyFont="1" applyFill="1" applyBorder="1"/>
    <xf numFmtId="165" fontId="48" fillId="0" borderId="65" xfId="2" applyNumberFormat="1" applyFont="1" applyFill="1" applyBorder="1"/>
    <xf numFmtId="169" fontId="40" fillId="0" borderId="65" xfId="2" applyNumberFormat="1" applyFont="1" applyFill="1" applyBorder="1"/>
    <xf numFmtId="0" fontId="46" fillId="11" borderId="66" xfId="2" applyFont="1" applyFill="1" applyBorder="1"/>
    <xf numFmtId="0" fontId="38" fillId="11" borderId="61" xfId="2" applyFont="1" applyFill="1" applyBorder="1"/>
    <xf numFmtId="0" fontId="38" fillId="11" borderId="66" xfId="2" applyFont="1" applyFill="1" applyBorder="1"/>
    <xf numFmtId="0" fontId="32" fillId="11" borderId="66" xfId="2" applyFont="1" applyFill="1" applyBorder="1" applyAlignment="1">
      <alignment horizontal="center"/>
    </xf>
    <xf numFmtId="0" fontId="41" fillId="12" borderId="56" xfId="2" applyFont="1" applyFill="1" applyBorder="1" applyAlignment="1">
      <alignment horizontal="center"/>
    </xf>
    <xf numFmtId="0" fontId="32" fillId="12" borderId="57" xfId="2" applyFont="1" applyFill="1" applyBorder="1" applyAlignment="1">
      <alignment horizontal="center"/>
    </xf>
    <xf numFmtId="0" fontId="32" fillId="9" borderId="26" xfId="2" applyFont="1" applyFill="1" applyBorder="1"/>
    <xf numFmtId="0" fontId="38" fillId="0" borderId="68" xfId="2" applyFont="1" applyFill="1" applyBorder="1"/>
    <xf numFmtId="0" fontId="32" fillId="0" borderId="68" xfId="2" applyFont="1" applyFill="1" applyBorder="1" applyAlignment="1">
      <alignment horizontal="center"/>
    </xf>
    <xf numFmtId="165" fontId="33" fillId="0" borderId="65" xfId="2" applyNumberFormat="1" applyFont="1" applyFill="1" applyBorder="1"/>
    <xf numFmtId="0" fontId="49" fillId="0" borderId="43" xfId="2" applyFont="1" applyBorder="1" applyAlignment="1">
      <alignment vertical="center"/>
    </xf>
    <xf numFmtId="0" fontId="49" fillId="0" borderId="44" xfId="2" applyFont="1" applyBorder="1" applyAlignment="1">
      <alignment vertical="center"/>
    </xf>
    <xf numFmtId="0" fontId="49" fillId="0" borderId="44" xfId="2" applyFont="1" applyFill="1" applyBorder="1" applyAlignment="1">
      <alignment horizontal="center" vertical="center"/>
    </xf>
    <xf numFmtId="0" fontId="49" fillId="0" borderId="47" xfId="2" applyFont="1" applyFill="1" applyBorder="1" applyAlignment="1">
      <alignment horizontal="center" vertical="center"/>
    </xf>
    <xf numFmtId="165" fontId="50" fillId="0" borderId="43" xfId="2" applyNumberFormat="1" applyFont="1" applyBorder="1" applyAlignment="1">
      <alignment vertical="center"/>
    </xf>
    <xf numFmtId="165" fontId="50" fillId="0" borderId="51" xfId="2" applyNumberFormat="1" applyFont="1" applyBorder="1" applyAlignment="1">
      <alignment vertical="center"/>
    </xf>
    <xf numFmtId="0" fontId="34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49" fillId="0" borderId="0" xfId="2" applyFont="1"/>
    <xf numFmtId="165" fontId="49" fillId="0" borderId="0" xfId="2" applyNumberFormat="1" applyFont="1"/>
    <xf numFmtId="0" fontId="49" fillId="0" borderId="0" xfId="2" applyFont="1" applyFill="1"/>
    <xf numFmtId="0" fontId="32" fillId="0" borderId="69" xfId="2" applyFont="1" applyBorder="1"/>
    <xf numFmtId="165" fontId="32" fillId="0" borderId="69" xfId="2" applyNumberFormat="1" applyFont="1" applyBorder="1"/>
    <xf numFmtId="165" fontId="32" fillId="0" borderId="0" xfId="2" applyNumberFormat="1" applyFont="1"/>
    <xf numFmtId="0" fontId="32" fillId="0" borderId="0" xfId="2" applyFont="1" applyAlignment="1">
      <alignment horizontal="right"/>
    </xf>
    <xf numFmtId="0" fontId="26" fillId="4" borderId="4" xfId="1" applyFont="1" applyFill="1" applyBorder="1" applyAlignment="1">
      <alignment horizontal="center" vertical="center"/>
    </xf>
    <xf numFmtId="0" fontId="26" fillId="4" borderId="0" xfId="1" applyFont="1" applyFill="1" applyBorder="1" applyAlignment="1">
      <alignment horizontal="center" vertical="center"/>
    </xf>
    <xf numFmtId="164" fontId="29" fillId="4" borderId="46" xfId="1" applyNumberFormat="1" applyFont="1" applyFill="1" applyBorder="1" applyAlignment="1">
      <alignment horizontal="center" vertical="center"/>
    </xf>
    <xf numFmtId="164" fontId="29" fillId="4" borderId="44" xfId="1" applyNumberFormat="1" applyFont="1" applyFill="1" applyBorder="1" applyAlignment="1">
      <alignment horizontal="center" vertical="center"/>
    </xf>
    <xf numFmtId="164" fontId="29" fillId="4" borderId="47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4" xfId="1"/>
    <cellStyle name="normálne_Hárok1" xfId="3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showGridLines="0" tabSelected="1" workbookViewId="0">
      <selection activeCell="C54" sqref="C54"/>
    </sheetView>
  </sheetViews>
  <sheetFormatPr defaultColWidth="8.85546875" defaultRowHeight="16.5"/>
  <cols>
    <col min="1" max="1" width="4.42578125" style="1" customWidth="1"/>
    <col min="2" max="2" width="44" style="100" customWidth="1"/>
    <col min="3" max="3" width="18.28515625" style="101" customWidth="1"/>
    <col min="4" max="4" width="18.28515625" style="102" customWidth="1"/>
    <col min="5" max="5" width="18.28515625" style="103" customWidth="1"/>
    <col min="6" max="6" width="10" bestFit="1" customWidth="1"/>
    <col min="7" max="7" width="11.42578125" style="6" bestFit="1" customWidth="1"/>
  </cols>
  <sheetData>
    <row r="1" spans="1:7" ht="28.5" customHeight="1">
      <c r="B1" s="2" t="s">
        <v>0</v>
      </c>
      <c r="C1" s="3"/>
      <c r="D1" s="4"/>
      <c r="E1" s="5"/>
    </row>
    <row r="2" spans="1:7" ht="28.5" customHeight="1" thickBot="1">
      <c r="B2" s="7"/>
      <c r="C2" s="8" t="s">
        <v>1</v>
      </c>
      <c r="D2" s="9"/>
      <c r="E2" s="10"/>
    </row>
    <row r="3" spans="1:7" ht="15" customHeight="1" thickBot="1">
      <c r="B3" s="11"/>
      <c r="C3" s="12" t="s">
        <v>2</v>
      </c>
      <c r="D3" s="13" t="s">
        <v>3</v>
      </c>
      <c r="E3" s="14" t="s">
        <v>4</v>
      </c>
    </row>
    <row r="4" spans="1:7" ht="15" customHeight="1">
      <c r="B4" s="15" t="s">
        <v>5</v>
      </c>
      <c r="C4" s="16"/>
      <c r="D4" s="17"/>
      <c r="E4" s="18"/>
    </row>
    <row r="5" spans="1:7" ht="15" customHeight="1">
      <c r="A5" s="1">
        <v>1</v>
      </c>
      <c r="B5" s="19" t="s">
        <v>6</v>
      </c>
      <c r="C5" s="20">
        <v>800</v>
      </c>
      <c r="D5" s="21"/>
      <c r="E5" s="22">
        <f>C5-D5</f>
        <v>800</v>
      </c>
    </row>
    <row r="6" spans="1:7" ht="15" customHeight="1" thickBot="1">
      <c r="A6" s="1">
        <v>2</v>
      </c>
      <c r="B6" s="23" t="s">
        <v>7</v>
      </c>
      <c r="C6" s="24">
        <v>300</v>
      </c>
      <c r="D6" s="25">
        <f>68.1+18.65+54.23+37.1+40</f>
        <v>218.07999999999998</v>
      </c>
      <c r="E6" s="22">
        <f>C6-D6</f>
        <v>81.920000000000016</v>
      </c>
      <c r="F6" s="26"/>
      <c r="G6" s="27"/>
    </row>
    <row r="7" spans="1:7" ht="15" customHeight="1">
      <c r="B7" s="28" t="s">
        <v>8</v>
      </c>
      <c r="C7" s="29"/>
      <c r="D7" s="30"/>
      <c r="E7" s="31"/>
    </row>
    <row r="8" spans="1:7" ht="15" customHeight="1">
      <c r="B8" s="32" t="s">
        <v>9</v>
      </c>
      <c r="C8" s="33"/>
      <c r="D8" s="34"/>
      <c r="E8" s="35"/>
    </row>
    <row r="9" spans="1:7" ht="15" customHeight="1">
      <c r="A9" s="1">
        <v>3</v>
      </c>
      <c r="B9" s="36" t="s">
        <v>7</v>
      </c>
      <c r="C9" s="37">
        <v>150</v>
      </c>
      <c r="D9" s="38">
        <f>49.24+12.2+35.74</f>
        <v>97.18</v>
      </c>
      <c r="E9" s="22">
        <f>C9-D9</f>
        <v>52.819999999999993</v>
      </c>
      <c r="F9" s="39"/>
    </row>
    <row r="10" spans="1:7" ht="15" customHeight="1">
      <c r="B10" s="40" t="s">
        <v>10</v>
      </c>
      <c r="C10" s="37"/>
      <c r="D10" s="38"/>
      <c r="E10" s="41"/>
    </row>
    <row r="11" spans="1:7" ht="15" customHeight="1">
      <c r="A11" s="1">
        <v>4</v>
      </c>
      <c r="B11" s="42" t="s">
        <v>7</v>
      </c>
      <c r="C11" s="37">
        <v>100</v>
      </c>
      <c r="D11" s="43">
        <v>96.2</v>
      </c>
      <c r="E11" s="22">
        <f>C11-D11</f>
        <v>3.7999999999999972</v>
      </c>
    </row>
    <row r="12" spans="1:7" ht="15" customHeight="1">
      <c r="B12" s="40" t="s">
        <v>11</v>
      </c>
      <c r="C12" s="37"/>
      <c r="D12" s="38"/>
      <c r="E12" s="41"/>
    </row>
    <row r="13" spans="1:7" ht="15" customHeight="1">
      <c r="A13" s="1">
        <v>5</v>
      </c>
      <c r="B13" s="42" t="s">
        <v>7</v>
      </c>
      <c r="C13" s="37">
        <v>50</v>
      </c>
      <c r="D13" s="38"/>
      <c r="E13" s="22">
        <f>C13-D13</f>
        <v>50</v>
      </c>
    </row>
    <row r="14" spans="1:7" ht="15" customHeight="1">
      <c r="B14" s="40" t="s">
        <v>12</v>
      </c>
      <c r="C14" s="37"/>
      <c r="D14" s="38"/>
      <c r="E14" s="41"/>
    </row>
    <row r="15" spans="1:7" ht="15" customHeight="1">
      <c r="A15" s="1">
        <v>6</v>
      </c>
      <c r="B15" s="42" t="s">
        <v>7</v>
      </c>
      <c r="C15" s="37">
        <v>200</v>
      </c>
      <c r="D15" s="43">
        <f>38.96+132</f>
        <v>170.96</v>
      </c>
      <c r="E15" s="22">
        <f>C15-D15</f>
        <v>29.039999999999992</v>
      </c>
      <c r="F15" s="44" t="s">
        <v>13</v>
      </c>
    </row>
    <row r="16" spans="1:7" ht="15" customHeight="1">
      <c r="B16" s="40" t="s">
        <v>14</v>
      </c>
      <c r="C16" s="37"/>
      <c r="D16" s="38"/>
      <c r="E16" s="41"/>
    </row>
    <row r="17" spans="1:8" ht="15" customHeight="1">
      <c r="A17" s="1">
        <v>7</v>
      </c>
      <c r="B17" s="42" t="s">
        <v>7</v>
      </c>
      <c r="C17" s="37">
        <v>300</v>
      </c>
      <c r="D17" s="38">
        <f>128.81+49.93+26.36+1.8+6.6+5.11</f>
        <v>218.61000000000004</v>
      </c>
      <c r="E17" s="22">
        <f>C17-D17</f>
        <v>81.389999999999958</v>
      </c>
      <c r="F17" s="45"/>
      <c r="G17" s="46"/>
      <c r="H17" s="47"/>
    </row>
    <row r="18" spans="1:8" ht="15" customHeight="1">
      <c r="B18" s="40" t="s">
        <v>15</v>
      </c>
      <c r="C18" s="37"/>
      <c r="D18" s="38"/>
      <c r="E18" s="41"/>
    </row>
    <row r="19" spans="1:8" ht="15" customHeight="1">
      <c r="A19" s="1">
        <v>8</v>
      </c>
      <c r="B19" s="42" t="s">
        <v>7</v>
      </c>
      <c r="C19" s="37">
        <v>100</v>
      </c>
      <c r="D19" s="38"/>
      <c r="E19" s="22">
        <f>C19-D19</f>
        <v>100</v>
      </c>
    </row>
    <row r="20" spans="1:8" ht="15" customHeight="1">
      <c r="B20" s="40" t="s">
        <v>16</v>
      </c>
      <c r="C20" s="37"/>
      <c r="D20" s="38"/>
      <c r="E20" s="41"/>
    </row>
    <row r="21" spans="1:8" ht="15" customHeight="1">
      <c r="A21" s="1">
        <v>9</v>
      </c>
      <c r="B21" s="42" t="s">
        <v>7</v>
      </c>
      <c r="C21" s="37">
        <v>100</v>
      </c>
      <c r="D21" s="38">
        <v>4.29</v>
      </c>
      <c r="E21" s="22">
        <f>C21-D21</f>
        <v>95.71</v>
      </c>
    </row>
    <row r="22" spans="1:8" ht="15" customHeight="1">
      <c r="B22" s="40" t="s">
        <v>17</v>
      </c>
      <c r="C22" s="37"/>
      <c r="D22" s="38"/>
      <c r="E22" s="41"/>
    </row>
    <row r="23" spans="1:8" ht="15" customHeight="1">
      <c r="A23" s="1">
        <v>10</v>
      </c>
      <c r="B23" s="42" t="s">
        <v>7</v>
      </c>
      <c r="C23" s="37">
        <v>100</v>
      </c>
      <c r="D23" s="38">
        <v>5.3</v>
      </c>
      <c r="E23" s="22">
        <f>C23-D23</f>
        <v>94.7</v>
      </c>
    </row>
    <row r="24" spans="1:8" ht="15" customHeight="1">
      <c r="B24" s="40" t="s">
        <v>18</v>
      </c>
      <c r="C24" s="37"/>
      <c r="D24" s="38"/>
      <c r="E24" s="41"/>
    </row>
    <row r="25" spans="1:8" ht="15" customHeight="1">
      <c r="A25" s="1">
        <v>11</v>
      </c>
      <c r="B25" s="42" t="s">
        <v>7</v>
      </c>
      <c r="C25" s="37">
        <v>100</v>
      </c>
      <c r="D25" s="38"/>
      <c r="E25" s="22">
        <f>C25-D25</f>
        <v>100</v>
      </c>
    </row>
    <row r="26" spans="1:8" ht="15" customHeight="1">
      <c r="A26" s="1">
        <v>12</v>
      </c>
      <c r="B26" s="42" t="s">
        <v>19</v>
      </c>
      <c r="C26" s="37">
        <v>500</v>
      </c>
      <c r="D26" s="38"/>
      <c r="E26" s="22">
        <f>C26-D26</f>
        <v>500</v>
      </c>
    </row>
    <row r="27" spans="1:8" ht="15" customHeight="1">
      <c r="B27" s="40" t="s">
        <v>20</v>
      </c>
      <c r="C27" s="37"/>
      <c r="D27" s="38"/>
      <c r="E27" s="41"/>
    </row>
    <row r="28" spans="1:8" ht="15" customHeight="1">
      <c r="A28" s="1">
        <v>13</v>
      </c>
      <c r="B28" s="42" t="s">
        <v>7</v>
      </c>
      <c r="C28" s="37">
        <v>300</v>
      </c>
      <c r="D28" s="38">
        <f>114.31</f>
        <v>114.31</v>
      </c>
      <c r="E28" s="22">
        <f>C28-D28</f>
        <v>185.69</v>
      </c>
    </row>
    <row r="29" spans="1:8" ht="15" customHeight="1" thickBot="1">
      <c r="A29" s="1">
        <v>14</v>
      </c>
      <c r="B29" s="48" t="s">
        <v>21</v>
      </c>
      <c r="C29" s="49">
        <v>300</v>
      </c>
      <c r="D29" s="50">
        <f>214.97</f>
        <v>214.97</v>
      </c>
      <c r="E29" s="22">
        <f>C29-D29</f>
        <v>85.03</v>
      </c>
      <c r="F29" s="51"/>
    </row>
    <row r="30" spans="1:8" ht="15" customHeight="1">
      <c r="B30" s="52" t="s">
        <v>22</v>
      </c>
      <c r="C30" s="16"/>
      <c r="D30" s="53"/>
      <c r="E30" s="18"/>
    </row>
    <row r="31" spans="1:8" ht="15" customHeight="1" thickBot="1">
      <c r="A31" s="1">
        <v>15</v>
      </c>
      <c r="B31" s="54" t="s">
        <v>7</v>
      </c>
      <c r="C31" s="55">
        <v>500</v>
      </c>
      <c r="D31" s="56">
        <f>2.9</f>
        <v>2.9</v>
      </c>
      <c r="E31" s="57">
        <f>C31-D31</f>
        <v>497.1</v>
      </c>
    </row>
    <row r="32" spans="1:8" ht="15" customHeight="1">
      <c r="B32" s="58" t="s">
        <v>23</v>
      </c>
      <c r="C32" s="16"/>
      <c r="D32" s="53"/>
      <c r="E32" s="59"/>
    </row>
    <row r="33" spans="1:8" s="65" customFormat="1" ht="15" customHeight="1" thickBot="1">
      <c r="A33" s="60">
        <v>16</v>
      </c>
      <c r="B33" s="61" t="s">
        <v>24</v>
      </c>
      <c r="C33" s="20">
        <v>150</v>
      </c>
      <c r="D33" s="21"/>
      <c r="E33" s="62">
        <f>C33-D33</f>
        <v>150</v>
      </c>
      <c r="F33" s="63"/>
      <c r="G33" s="46"/>
      <c r="H33" s="64"/>
    </row>
    <row r="34" spans="1:8" s="65" customFormat="1" ht="15" customHeight="1">
      <c r="A34" s="60"/>
      <c r="B34" s="52" t="s">
        <v>25</v>
      </c>
      <c r="C34" s="16"/>
      <c r="D34" s="53"/>
      <c r="E34" s="18"/>
      <c r="G34" s="66"/>
    </row>
    <row r="35" spans="1:8" s="65" customFormat="1" ht="15" customHeight="1">
      <c r="A35" s="60">
        <v>17</v>
      </c>
      <c r="B35" s="67" t="s">
        <v>21</v>
      </c>
      <c r="C35" s="68">
        <v>400</v>
      </c>
      <c r="D35" s="69">
        <v>400</v>
      </c>
      <c r="E35" s="22">
        <f>C35-D35</f>
        <v>0</v>
      </c>
      <c r="F35" s="70"/>
      <c r="G35" s="66"/>
    </row>
    <row r="36" spans="1:8" s="65" customFormat="1" ht="15" customHeight="1">
      <c r="A36" s="60">
        <v>18</v>
      </c>
      <c r="B36" s="67" t="s">
        <v>26</v>
      </c>
      <c r="C36" s="68">
        <v>1000</v>
      </c>
      <c r="D36" s="69">
        <v>1000</v>
      </c>
      <c r="E36" s="22">
        <f>C36-D36</f>
        <v>0</v>
      </c>
      <c r="F36" s="70"/>
      <c r="G36" s="66"/>
    </row>
    <row r="37" spans="1:8" s="65" customFormat="1" ht="15" customHeight="1">
      <c r="A37" s="60">
        <v>19</v>
      </c>
      <c r="B37" s="71" t="s">
        <v>27</v>
      </c>
      <c r="C37" s="72">
        <v>500</v>
      </c>
      <c r="D37" s="73">
        <v>500</v>
      </c>
      <c r="E37" s="22">
        <f>C37-D37</f>
        <v>0</v>
      </c>
      <c r="F37" s="70"/>
      <c r="G37" s="66"/>
    </row>
    <row r="38" spans="1:8" s="65" customFormat="1" ht="15" customHeight="1">
      <c r="A38" s="60">
        <v>20</v>
      </c>
      <c r="B38" s="71" t="s">
        <v>28</v>
      </c>
      <c r="C38" s="72">
        <v>800</v>
      </c>
      <c r="D38" s="73">
        <v>800</v>
      </c>
      <c r="E38" s="22">
        <f>C38-D38</f>
        <v>0</v>
      </c>
      <c r="F38" s="70"/>
      <c r="G38" s="66"/>
    </row>
    <row r="39" spans="1:8" s="65" customFormat="1" ht="15" customHeight="1" thickBot="1">
      <c r="A39" s="60">
        <v>21</v>
      </c>
      <c r="B39" s="71" t="s">
        <v>29</v>
      </c>
      <c r="C39" s="72">
        <v>1500</v>
      </c>
      <c r="D39" s="73">
        <f>151.44+296.76+296.76+418.85</f>
        <v>1163.81</v>
      </c>
      <c r="E39" s="22">
        <f>C39-D39</f>
        <v>336.19000000000005</v>
      </c>
      <c r="G39" s="66"/>
    </row>
    <row r="40" spans="1:8" s="65" customFormat="1" ht="15" customHeight="1">
      <c r="A40" s="60"/>
      <c r="B40" s="52" t="s">
        <v>30</v>
      </c>
      <c r="C40" s="16"/>
      <c r="D40" s="53"/>
      <c r="E40" s="18"/>
      <c r="G40" s="66"/>
    </row>
    <row r="41" spans="1:8" ht="15" customHeight="1">
      <c r="A41" s="1">
        <v>22</v>
      </c>
      <c r="B41" s="71" t="s">
        <v>31</v>
      </c>
      <c r="C41" s="72">
        <v>600</v>
      </c>
      <c r="D41" s="73"/>
      <c r="E41" s="22">
        <f>C41-D41</f>
        <v>600</v>
      </c>
    </row>
    <row r="42" spans="1:8" ht="15" customHeight="1">
      <c r="A42" s="1">
        <v>23</v>
      </c>
      <c r="B42" s="71" t="s">
        <v>32</v>
      </c>
      <c r="C42" s="72">
        <v>600</v>
      </c>
      <c r="D42" s="73">
        <v>481.79</v>
      </c>
      <c r="E42" s="22">
        <f>C42-D42</f>
        <v>118.20999999999998</v>
      </c>
      <c r="H42" s="65"/>
    </row>
    <row r="43" spans="1:8" ht="15" customHeight="1" thickBot="1">
      <c r="A43" s="1">
        <v>24</v>
      </c>
      <c r="B43" s="71" t="s">
        <v>33</v>
      </c>
      <c r="C43" s="72">
        <v>600</v>
      </c>
      <c r="D43" s="73">
        <f>572.9+2.61</f>
        <v>575.51</v>
      </c>
      <c r="E43" s="22">
        <f>C43-D43</f>
        <v>24.490000000000009</v>
      </c>
    </row>
    <row r="44" spans="1:8" ht="15" customHeight="1">
      <c r="B44" s="52" t="s">
        <v>34</v>
      </c>
      <c r="C44" s="16"/>
      <c r="D44" s="53"/>
      <c r="E44" s="18"/>
    </row>
    <row r="45" spans="1:8" ht="15" customHeight="1">
      <c r="A45" s="1">
        <v>25</v>
      </c>
      <c r="B45" s="67" t="s">
        <v>35</v>
      </c>
      <c r="C45" s="68">
        <v>100</v>
      </c>
      <c r="D45" s="73"/>
      <c r="E45" s="22">
        <f>C45-D45</f>
        <v>100</v>
      </c>
    </row>
    <row r="46" spans="1:8" ht="15" customHeight="1">
      <c r="A46" s="1">
        <v>26</v>
      </c>
      <c r="B46" s="71" t="s">
        <v>36</v>
      </c>
      <c r="C46" s="72">
        <v>350</v>
      </c>
      <c r="D46" s="73"/>
      <c r="E46" s="22">
        <f>C46-D46</f>
        <v>350</v>
      </c>
    </row>
    <row r="47" spans="1:8" ht="15" customHeight="1" thickBot="1">
      <c r="A47" s="1">
        <v>27</v>
      </c>
      <c r="B47" s="71" t="s">
        <v>37</v>
      </c>
      <c r="C47" s="72">
        <v>500</v>
      </c>
      <c r="D47" s="73"/>
      <c r="E47" s="22">
        <f>C47-D47</f>
        <v>500</v>
      </c>
    </row>
    <row r="48" spans="1:8" ht="15" customHeight="1">
      <c r="B48" s="52" t="s">
        <v>38</v>
      </c>
      <c r="C48" s="16"/>
      <c r="D48" s="53"/>
      <c r="E48" s="18"/>
    </row>
    <row r="49" spans="1:7" ht="15" customHeight="1">
      <c r="B49" s="71" t="s">
        <v>39</v>
      </c>
      <c r="C49" s="68">
        <v>570</v>
      </c>
      <c r="D49" s="73">
        <v>570</v>
      </c>
      <c r="E49" s="22">
        <f>C49-D49</f>
        <v>0</v>
      </c>
    </row>
    <row r="50" spans="1:7" ht="15" customHeight="1">
      <c r="B50" s="74" t="s">
        <v>40</v>
      </c>
      <c r="C50" s="75">
        <v>600</v>
      </c>
      <c r="D50" s="76">
        <v>600</v>
      </c>
      <c r="E50" s="22">
        <f>C50-D50</f>
        <v>0</v>
      </c>
    </row>
    <row r="51" spans="1:7" ht="15" customHeight="1">
      <c r="B51" s="230" t="s">
        <v>41</v>
      </c>
      <c r="C51" s="231"/>
      <c r="D51" s="231"/>
      <c r="E51" s="231"/>
    </row>
    <row r="52" spans="1:7" ht="19.5" customHeight="1">
      <c r="A52"/>
      <c r="B52" s="77" t="s">
        <v>42</v>
      </c>
      <c r="C52" s="78">
        <f>SUM(C5:C50)</f>
        <v>12170</v>
      </c>
      <c r="D52" s="79">
        <f>SUM(D5:D50)</f>
        <v>7233.9100000000008</v>
      </c>
      <c r="E52" s="80">
        <f>SUM(E10:E50)</f>
        <v>4001.3500000000004</v>
      </c>
      <c r="F52" s="81"/>
    </row>
    <row r="53" spans="1:7" ht="19.5" customHeight="1">
      <c r="A53"/>
      <c r="B53" s="77" t="s">
        <v>43</v>
      </c>
      <c r="C53" s="78">
        <f>1200+1200</f>
        <v>2400</v>
      </c>
      <c r="D53" s="79">
        <v>2400</v>
      </c>
      <c r="E53" s="82">
        <f>C53-D53</f>
        <v>0</v>
      </c>
    </row>
    <row r="54" spans="1:7" ht="19.5" customHeight="1">
      <c r="A54"/>
      <c r="B54" s="83" t="s">
        <v>44</v>
      </c>
      <c r="C54" s="78">
        <f>141.93+2.1+11+18+11+5+15.96+3.8</f>
        <v>208.79000000000002</v>
      </c>
      <c r="D54" s="84">
        <f>C54</f>
        <v>208.79000000000002</v>
      </c>
      <c r="E54" s="85">
        <f>C54-D54</f>
        <v>0</v>
      </c>
    </row>
    <row r="55" spans="1:7" ht="19.5" customHeight="1" thickBot="1">
      <c r="A55"/>
      <c r="B55" s="86" t="s">
        <v>45</v>
      </c>
      <c r="C55" s="87"/>
      <c r="D55" s="88"/>
      <c r="E55" s="89">
        <f>SUM(D52:D54)</f>
        <v>9842.7000000000007</v>
      </c>
    </row>
    <row r="56" spans="1:7" ht="19.5" customHeight="1">
      <c r="A56"/>
      <c r="B56" s="90" t="s">
        <v>46</v>
      </c>
      <c r="C56" s="91">
        <f>27165+40</f>
        <v>27205</v>
      </c>
      <c r="D56" s="91">
        <f>C56</f>
        <v>27205</v>
      </c>
      <c r="E56" s="92"/>
    </row>
    <row r="57" spans="1:7" ht="19.5" customHeight="1" thickBot="1">
      <c r="A57"/>
      <c r="B57" s="90" t="s">
        <v>47</v>
      </c>
      <c r="C57" s="91"/>
      <c r="D57" s="91">
        <v>12107.880000000001</v>
      </c>
      <c r="E57" s="92"/>
    </row>
    <row r="58" spans="1:7" s="93" customFormat="1" ht="19.5" customHeight="1" thickBot="1">
      <c r="B58" s="94" t="s">
        <v>48</v>
      </c>
      <c r="C58" s="95"/>
      <c r="D58" s="96"/>
      <c r="E58" s="97">
        <f>D56+D57</f>
        <v>39312.880000000005</v>
      </c>
    </row>
    <row r="59" spans="1:7" ht="15" customHeight="1" thickBot="1">
      <c r="A59"/>
      <c r="B59" s="83"/>
      <c r="C59" s="78"/>
      <c r="D59" s="79"/>
      <c r="E59" s="98"/>
    </row>
    <row r="60" spans="1:7" s="93" customFormat="1" ht="18.75" thickBot="1">
      <c r="B60" s="99" t="s">
        <v>49</v>
      </c>
      <c r="C60" s="232">
        <f>E58-E55</f>
        <v>29470.180000000004</v>
      </c>
      <c r="D60" s="233"/>
      <c r="E60" s="234"/>
    </row>
    <row r="61" spans="1:7">
      <c r="G61"/>
    </row>
    <row r="62" spans="1:7">
      <c r="G62"/>
    </row>
    <row r="63" spans="1:7" ht="12.75">
      <c r="B63"/>
      <c r="C63" s="6"/>
      <c r="D63"/>
      <c r="E63"/>
      <c r="G63"/>
    </row>
    <row r="64" spans="1:7" ht="12.75">
      <c r="B64"/>
      <c r="C64" s="6"/>
      <c r="D64"/>
      <c r="E64"/>
    </row>
    <row r="65" spans="2:5" ht="12.75">
      <c r="B65"/>
      <c r="C65" s="6"/>
      <c r="D65"/>
      <c r="E65"/>
    </row>
    <row r="66" spans="2:5" ht="12.75">
      <c r="B66"/>
      <c r="C66" s="6"/>
      <c r="D66"/>
      <c r="E66"/>
    </row>
  </sheetData>
  <mergeCells count="2">
    <mergeCell ref="B51:E51"/>
    <mergeCell ref="C60:E60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zoomScale="80" zoomScaleNormal="80" workbookViewId="0">
      <selection activeCell="E56" sqref="E56"/>
    </sheetView>
  </sheetViews>
  <sheetFormatPr defaultColWidth="8.85546875" defaultRowHeight="17.25"/>
  <cols>
    <col min="1" max="1" width="5.42578125" style="104" customWidth="1"/>
    <col min="2" max="2" width="42.28515625" style="104" customWidth="1"/>
    <col min="3" max="3" width="35.140625" style="104" customWidth="1"/>
    <col min="4" max="4" width="14.7109375" style="104" customWidth="1"/>
    <col min="5" max="10" width="5.85546875" style="104" customWidth="1"/>
    <col min="11" max="13" width="5.7109375" style="104" customWidth="1"/>
    <col min="14" max="14" width="18.85546875" style="104" customWidth="1"/>
    <col min="15" max="16" width="16.7109375" style="106" customWidth="1"/>
    <col min="17" max="17" width="2.5703125" style="107" customWidth="1"/>
    <col min="18" max="18" width="3.85546875" style="104" customWidth="1"/>
    <col min="19" max="16384" width="8.85546875" style="104"/>
  </cols>
  <sheetData>
    <row r="1" spans="1:17" ht="27.75" customHeight="1">
      <c r="B1" s="105" t="s">
        <v>50</v>
      </c>
      <c r="C1" s="105" t="s">
        <v>51</v>
      </c>
      <c r="D1" s="105"/>
      <c r="F1" s="105"/>
      <c r="G1" s="105"/>
      <c r="H1" s="105"/>
    </row>
    <row r="2" spans="1:17">
      <c r="B2" s="108" t="s">
        <v>52</v>
      </c>
    </row>
    <row r="3" spans="1:17">
      <c r="F3" s="105"/>
      <c r="G3" s="105"/>
      <c r="H3" s="105"/>
    </row>
    <row r="4" spans="1:17">
      <c r="B4" s="109">
        <f ca="1">TODAY()</f>
        <v>43560</v>
      </c>
      <c r="C4" s="110" t="s">
        <v>53</v>
      </c>
      <c r="D4" s="110"/>
    </row>
    <row r="6" spans="1:17" ht="18" thickBot="1">
      <c r="K6" s="105"/>
      <c r="N6" s="111"/>
    </row>
    <row r="7" spans="1:17" ht="18" thickBot="1">
      <c r="A7" s="112" t="s">
        <v>54</v>
      </c>
      <c r="B7" s="113" t="s">
        <v>55</v>
      </c>
      <c r="C7" s="113" t="s">
        <v>56</v>
      </c>
      <c r="D7" s="113" t="s">
        <v>57</v>
      </c>
      <c r="E7" s="114">
        <v>1</v>
      </c>
      <c r="F7" s="114">
        <v>2</v>
      </c>
      <c r="G7" s="114">
        <v>3</v>
      </c>
      <c r="H7" s="114">
        <v>4</v>
      </c>
      <c r="I7" s="115">
        <v>5</v>
      </c>
      <c r="J7" s="115">
        <v>6</v>
      </c>
      <c r="K7" s="115">
        <v>7</v>
      </c>
      <c r="L7" s="115">
        <v>8</v>
      </c>
      <c r="M7" s="116">
        <v>9</v>
      </c>
      <c r="N7" s="117" t="s">
        <v>58</v>
      </c>
      <c r="O7" s="118" t="s">
        <v>59</v>
      </c>
      <c r="P7" s="118" t="s">
        <v>60</v>
      </c>
    </row>
    <row r="8" spans="1:17">
      <c r="A8" s="119">
        <v>1</v>
      </c>
      <c r="B8" s="120" t="s">
        <v>61</v>
      </c>
      <c r="C8" s="121" t="s">
        <v>62</v>
      </c>
      <c r="D8" s="121"/>
      <c r="E8" s="122"/>
      <c r="F8" s="122"/>
      <c r="G8" s="122"/>
      <c r="H8" s="122"/>
      <c r="I8" s="123"/>
      <c r="J8" s="123"/>
      <c r="K8" s="123"/>
      <c r="L8" s="123"/>
      <c r="M8" s="124"/>
      <c r="N8" s="125">
        <v>500</v>
      </c>
      <c r="O8" s="126">
        <v>501.29</v>
      </c>
      <c r="P8" s="126">
        <f t="shared" ref="P8:P26" si="0">N8-O8</f>
        <v>-1.2900000000000205</v>
      </c>
      <c r="Q8" s="127">
        <f>P8</f>
        <v>-1.2900000000000205</v>
      </c>
    </row>
    <row r="9" spans="1:17">
      <c r="A9" s="119">
        <f t="shared" ref="A9:A25" si="1">A8+1</f>
        <v>2</v>
      </c>
      <c r="B9" s="120" t="s">
        <v>63</v>
      </c>
      <c r="C9" s="121" t="s">
        <v>62</v>
      </c>
      <c r="D9" s="121"/>
      <c r="E9" s="122"/>
      <c r="F9" s="122"/>
      <c r="G9" s="122"/>
      <c r="H9" s="122"/>
      <c r="I9" s="123"/>
      <c r="J9" s="123"/>
      <c r="K9" s="123"/>
      <c r="L9" s="123"/>
      <c r="M9" s="124"/>
      <c r="N9" s="125">
        <v>500</v>
      </c>
      <c r="O9" s="126"/>
      <c r="P9" s="126">
        <f t="shared" si="0"/>
        <v>500</v>
      </c>
    </row>
    <row r="10" spans="1:17">
      <c r="A10" s="119">
        <f t="shared" si="1"/>
        <v>3</v>
      </c>
      <c r="B10" s="120" t="s">
        <v>64</v>
      </c>
      <c r="C10" s="128" t="s">
        <v>62</v>
      </c>
      <c r="D10" s="128"/>
      <c r="E10" s="122"/>
      <c r="F10" s="122"/>
      <c r="G10" s="122"/>
      <c r="H10" s="122"/>
      <c r="I10" s="129"/>
      <c r="J10" s="129"/>
      <c r="K10" s="129"/>
      <c r="L10" s="129"/>
      <c r="M10" s="130"/>
      <c r="N10" s="125">
        <v>1000</v>
      </c>
      <c r="O10" s="126"/>
      <c r="P10" s="126">
        <f t="shared" si="0"/>
        <v>1000</v>
      </c>
    </row>
    <row r="11" spans="1:17">
      <c r="A11" s="119">
        <f t="shared" si="1"/>
        <v>4</v>
      </c>
      <c r="B11" s="131" t="s">
        <v>65</v>
      </c>
      <c r="C11" s="128" t="s">
        <v>66</v>
      </c>
      <c r="D11" s="132"/>
      <c r="E11" s="133"/>
      <c r="F11" s="133"/>
      <c r="G11" s="133"/>
      <c r="H11" s="133"/>
      <c r="I11" s="134"/>
      <c r="J11" s="134"/>
      <c r="K11" s="134"/>
      <c r="L11" s="134"/>
      <c r="M11" s="135"/>
      <c r="N11" s="125">
        <v>300</v>
      </c>
      <c r="O11" s="126"/>
      <c r="P11" s="126">
        <f t="shared" si="0"/>
        <v>300</v>
      </c>
    </row>
    <row r="12" spans="1:17">
      <c r="A12" s="119">
        <f t="shared" si="1"/>
        <v>5</v>
      </c>
      <c r="B12" s="131" t="s">
        <v>67</v>
      </c>
      <c r="C12" s="128" t="s">
        <v>68</v>
      </c>
      <c r="D12" s="132"/>
      <c r="E12" s="136"/>
      <c r="F12" s="136"/>
      <c r="G12" s="136"/>
      <c r="H12" s="136"/>
      <c r="I12" s="134"/>
      <c r="J12" s="134"/>
      <c r="K12" s="134"/>
      <c r="L12" s="134"/>
      <c r="M12" s="135"/>
      <c r="N12" s="125">
        <v>5000</v>
      </c>
      <c r="O12" s="126"/>
      <c r="P12" s="126">
        <f t="shared" si="0"/>
        <v>5000</v>
      </c>
    </row>
    <row r="13" spans="1:17">
      <c r="A13" s="119">
        <f t="shared" si="1"/>
        <v>6</v>
      </c>
      <c r="B13" s="131" t="s">
        <v>69</v>
      </c>
      <c r="C13" s="128" t="s">
        <v>70</v>
      </c>
      <c r="D13" s="132"/>
      <c r="E13" s="133"/>
      <c r="F13" s="133"/>
      <c r="G13" s="133"/>
      <c r="H13" s="136"/>
      <c r="I13" s="137"/>
      <c r="J13" s="137"/>
      <c r="K13" s="137"/>
      <c r="L13" s="137"/>
      <c r="M13" s="138"/>
      <c r="N13" s="139">
        <v>400</v>
      </c>
      <c r="O13" s="126">
        <v>400</v>
      </c>
      <c r="P13" s="126">
        <f t="shared" si="0"/>
        <v>0</v>
      </c>
      <c r="Q13" s="127">
        <f>P13</f>
        <v>0</v>
      </c>
    </row>
    <row r="14" spans="1:17">
      <c r="A14" s="119">
        <f t="shared" si="1"/>
        <v>7</v>
      </c>
      <c r="B14" s="131" t="s">
        <v>71</v>
      </c>
      <c r="C14" s="121" t="s">
        <v>70</v>
      </c>
      <c r="D14" s="140"/>
      <c r="E14" s="136"/>
      <c r="F14" s="133"/>
      <c r="G14" s="133"/>
      <c r="H14" s="133"/>
      <c r="I14" s="133"/>
      <c r="J14" s="133"/>
      <c r="K14" s="133"/>
      <c r="L14" s="133"/>
      <c r="M14" s="138"/>
      <c r="N14" s="139">
        <v>100</v>
      </c>
      <c r="O14" s="126"/>
      <c r="P14" s="126">
        <f t="shared" si="0"/>
        <v>100</v>
      </c>
    </row>
    <row r="15" spans="1:17">
      <c r="A15" s="119">
        <f t="shared" si="1"/>
        <v>8</v>
      </c>
      <c r="B15" s="131" t="s">
        <v>72</v>
      </c>
      <c r="C15" s="128" t="s">
        <v>68</v>
      </c>
      <c r="D15" s="132"/>
      <c r="E15" s="133"/>
      <c r="F15" s="133"/>
      <c r="G15" s="133"/>
      <c r="H15" s="133"/>
      <c r="I15" s="133"/>
      <c r="J15" s="133"/>
      <c r="K15" s="133"/>
      <c r="L15" s="133"/>
      <c r="M15" s="135"/>
      <c r="N15" s="139">
        <v>200</v>
      </c>
      <c r="O15" s="126"/>
      <c r="P15" s="126">
        <f t="shared" si="0"/>
        <v>200</v>
      </c>
    </row>
    <row r="16" spans="1:17">
      <c r="A16" s="119">
        <f t="shared" si="1"/>
        <v>9</v>
      </c>
      <c r="B16" s="131" t="s">
        <v>73</v>
      </c>
      <c r="C16" s="120" t="s">
        <v>70</v>
      </c>
      <c r="D16" s="132"/>
      <c r="E16" s="141"/>
      <c r="F16" s="141"/>
      <c r="G16" s="142"/>
      <c r="H16" s="141"/>
      <c r="I16" s="141"/>
      <c r="J16" s="141"/>
      <c r="K16" s="141"/>
      <c r="L16" s="141"/>
      <c r="M16" s="143"/>
      <c r="N16" s="139">
        <v>600</v>
      </c>
      <c r="O16" s="144">
        <v>608</v>
      </c>
      <c r="P16" s="145">
        <f t="shared" si="0"/>
        <v>-8</v>
      </c>
      <c r="Q16" s="127">
        <f>P16</f>
        <v>-8</v>
      </c>
    </row>
    <row r="17" spans="1:17">
      <c r="A17" s="119">
        <f t="shared" si="1"/>
        <v>10</v>
      </c>
      <c r="B17" s="120" t="s">
        <v>74</v>
      </c>
      <c r="C17" s="146" t="s">
        <v>68</v>
      </c>
      <c r="D17" s="132"/>
      <c r="E17" s="147"/>
      <c r="F17" s="147"/>
      <c r="G17" s="147"/>
      <c r="H17" s="148"/>
      <c r="I17" s="147"/>
      <c r="J17" s="147"/>
      <c r="K17" s="147"/>
      <c r="L17" s="147"/>
      <c r="M17" s="149"/>
      <c r="N17" s="125">
        <v>1200</v>
      </c>
      <c r="O17" s="144"/>
      <c r="P17" s="126">
        <f t="shared" si="0"/>
        <v>1200</v>
      </c>
    </row>
    <row r="18" spans="1:17">
      <c r="A18" s="119">
        <f t="shared" si="1"/>
        <v>11</v>
      </c>
      <c r="B18" s="120" t="s">
        <v>75</v>
      </c>
      <c r="C18" s="120" t="s">
        <v>68</v>
      </c>
      <c r="D18" s="132"/>
      <c r="E18" s="148"/>
      <c r="F18" s="148"/>
      <c r="G18" s="148"/>
      <c r="H18" s="148"/>
      <c r="I18" s="150"/>
      <c r="J18" s="150"/>
      <c r="K18" s="150"/>
      <c r="L18" s="150"/>
      <c r="M18" s="151"/>
      <c r="N18" s="152">
        <v>1000</v>
      </c>
      <c r="O18" s="144">
        <f>138.97+35+98.98+150.04+300</f>
        <v>722.99</v>
      </c>
      <c r="P18" s="126">
        <f t="shared" si="0"/>
        <v>277.01</v>
      </c>
      <c r="Q18" s="127">
        <f>P18</f>
        <v>277.01</v>
      </c>
    </row>
    <row r="19" spans="1:17">
      <c r="A19" s="119">
        <f t="shared" si="1"/>
        <v>12</v>
      </c>
      <c r="B19" s="131" t="s">
        <v>76</v>
      </c>
      <c r="C19" s="120" t="s">
        <v>70</v>
      </c>
      <c r="D19" s="132"/>
      <c r="E19" s="153"/>
      <c r="F19" s="153"/>
      <c r="G19" s="153"/>
      <c r="H19" s="153"/>
      <c r="I19" s="153"/>
      <c r="J19" s="153"/>
      <c r="K19" s="154"/>
      <c r="L19" s="153"/>
      <c r="M19" s="155"/>
      <c r="N19" s="139">
        <v>1200</v>
      </c>
      <c r="O19" s="144"/>
      <c r="P19" s="126">
        <f t="shared" si="0"/>
        <v>1200</v>
      </c>
    </row>
    <row r="20" spans="1:17" s="157" customFormat="1">
      <c r="A20" s="119">
        <f t="shared" si="1"/>
        <v>13</v>
      </c>
      <c r="B20" s="131" t="s">
        <v>77</v>
      </c>
      <c r="C20" s="120" t="s">
        <v>66</v>
      </c>
      <c r="D20" s="132"/>
      <c r="E20" s="133"/>
      <c r="F20" s="133"/>
      <c r="G20" s="136"/>
      <c r="H20" s="136"/>
      <c r="I20" s="133"/>
      <c r="J20" s="133"/>
      <c r="K20" s="133"/>
      <c r="L20" s="133"/>
      <c r="M20" s="138"/>
      <c r="N20" s="139">
        <v>100</v>
      </c>
      <c r="O20" s="144"/>
      <c r="P20" s="126">
        <f t="shared" si="0"/>
        <v>100</v>
      </c>
      <c r="Q20" s="156"/>
    </row>
    <row r="21" spans="1:17">
      <c r="A21" s="119">
        <f t="shared" si="1"/>
        <v>14</v>
      </c>
      <c r="B21" s="131" t="s">
        <v>78</v>
      </c>
      <c r="C21" s="158" t="s">
        <v>68</v>
      </c>
      <c r="D21" s="132"/>
      <c r="E21" s="133"/>
      <c r="F21" s="133"/>
      <c r="G21" s="133"/>
      <c r="H21" s="133"/>
      <c r="I21" s="123"/>
      <c r="J21" s="123"/>
      <c r="K21" s="123"/>
      <c r="L21" s="129"/>
      <c r="M21" s="159"/>
      <c r="N21" s="139">
        <v>120</v>
      </c>
      <c r="O21" s="126"/>
      <c r="P21" s="126">
        <f t="shared" si="0"/>
        <v>120</v>
      </c>
    </row>
    <row r="22" spans="1:17">
      <c r="A22" s="119">
        <f t="shared" si="1"/>
        <v>15</v>
      </c>
      <c r="B22" s="131" t="s">
        <v>79</v>
      </c>
      <c r="C22" s="120" t="s">
        <v>70</v>
      </c>
      <c r="D22" s="132"/>
      <c r="E22" s="133"/>
      <c r="F22" s="133"/>
      <c r="G22" s="133"/>
      <c r="H22" s="136"/>
      <c r="I22" s="160"/>
      <c r="J22" s="161"/>
      <c r="K22" s="160"/>
      <c r="L22" s="161"/>
      <c r="M22" s="162"/>
      <c r="N22" s="163">
        <v>990</v>
      </c>
      <c r="O22" s="164">
        <v>990</v>
      </c>
      <c r="P22" s="145">
        <f t="shared" si="0"/>
        <v>0</v>
      </c>
      <c r="Q22" s="127">
        <f>P22</f>
        <v>0</v>
      </c>
    </row>
    <row r="23" spans="1:17">
      <c r="A23" s="119">
        <f t="shared" si="1"/>
        <v>16</v>
      </c>
      <c r="B23" s="131" t="s">
        <v>80</v>
      </c>
      <c r="C23" s="120" t="s">
        <v>70</v>
      </c>
      <c r="D23" s="131"/>
      <c r="E23" s="133"/>
      <c r="F23" s="133"/>
      <c r="G23" s="133"/>
      <c r="H23" s="136"/>
      <c r="I23" s="123"/>
      <c r="J23" s="123"/>
      <c r="K23" s="123"/>
      <c r="L23" s="123"/>
      <c r="M23" s="159"/>
      <c r="N23" s="139">
        <v>4000</v>
      </c>
      <c r="O23" s="165">
        <v>3100</v>
      </c>
      <c r="P23" s="145">
        <f t="shared" si="0"/>
        <v>900</v>
      </c>
      <c r="Q23" s="127">
        <f>P23</f>
        <v>900</v>
      </c>
    </row>
    <row r="24" spans="1:17">
      <c r="A24" s="119">
        <f t="shared" si="1"/>
        <v>17</v>
      </c>
      <c r="B24" s="131" t="s">
        <v>81</v>
      </c>
      <c r="C24" s="120" t="s">
        <v>68</v>
      </c>
      <c r="D24" s="131"/>
      <c r="E24" s="136"/>
      <c r="F24" s="136"/>
      <c r="G24" s="136"/>
      <c r="H24" s="136"/>
      <c r="I24" s="160"/>
      <c r="J24" s="160"/>
      <c r="K24" s="160"/>
      <c r="L24" s="160"/>
      <c r="M24" s="162"/>
      <c r="N24" s="139">
        <v>200</v>
      </c>
      <c r="O24" s="144">
        <v>199.25</v>
      </c>
      <c r="P24" s="126">
        <f t="shared" si="0"/>
        <v>0.75</v>
      </c>
      <c r="Q24" s="127">
        <f>P24</f>
        <v>0.75</v>
      </c>
    </row>
    <row r="25" spans="1:17">
      <c r="A25" s="119">
        <f t="shared" si="1"/>
        <v>18</v>
      </c>
      <c r="B25" s="131" t="s">
        <v>82</v>
      </c>
      <c r="C25" s="120" t="s">
        <v>66</v>
      </c>
      <c r="D25" s="131"/>
      <c r="E25" s="136"/>
      <c r="F25" s="136"/>
      <c r="G25" s="136"/>
      <c r="H25" s="136"/>
      <c r="I25" s="161"/>
      <c r="J25" s="161"/>
      <c r="K25" s="161"/>
      <c r="L25" s="161"/>
      <c r="M25" s="166"/>
      <c r="N25" s="139">
        <v>150</v>
      </c>
      <c r="O25" s="144"/>
      <c r="P25" s="126">
        <f t="shared" si="0"/>
        <v>150</v>
      </c>
    </row>
    <row r="26" spans="1:17">
      <c r="A26" s="167"/>
      <c r="B26" s="168" t="s">
        <v>83</v>
      </c>
      <c r="C26" s="169"/>
      <c r="D26" s="170"/>
      <c r="E26" s="171"/>
      <c r="F26" s="171"/>
      <c r="G26" s="171"/>
      <c r="H26" s="171"/>
      <c r="I26" s="172"/>
      <c r="J26" s="172"/>
      <c r="K26" s="172"/>
      <c r="L26" s="172"/>
      <c r="M26" s="173"/>
      <c r="N26" s="174">
        <f>SUM(N8:N25)</f>
        <v>17560</v>
      </c>
      <c r="O26" s="175">
        <f>SUM(O8:O25)</f>
        <v>6521.53</v>
      </c>
      <c r="P26" s="175">
        <f t="shared" si="0"/>
        <v>11038.470000000001</v>
      </c>
    </row>
    <row r="27" spans="1:17" s="184" customFormat="1">
      <c r="A27" s="176"/>
      <c r="B27" s="177"/>
      <c r="C27" s="178"/>
      <c r="D27" s="178"/>
      <c r="E27" s="179"/>
      <c r="F27" s="179"/>
      <c r="G27" s="179"/>
      <c r="H27" s="179"/>
      <c r="I27" s="180"/>
      <c r="J27" s="180"/>
      <c r="K27" s="180"/>
      <c r="L27" s="180"/>
      <c r="M27" s="180"/>
      <c r="N27" s="181"/>
      <c r="O27" s="182"/>
      <c r="P27" s="182"/>
      <c r="Q27" s="183"/>
    </row>
    <row r="28" spans="1:17">
      <c r="A28" s="119">
        <f>A25+1</f>
        <v>19</v>
      </c>
      <c r="B28" s="131" t="s">
        <v>84</v>
      </c>
      <c r="C28" s="120"/>
      <c r="D28" s="131"/>
      <c r="E28" s="133"/>
      <c r="F28" s="133"/>
      <c r="G28" s="133"/>
      <c r="H28" s="133"/>
      <c r="I28" s="123"/>
      <c r="J28" s="123"/>
      <c r="K28" s="123"/>
      <c r="L28" s="123"/>
      <c r="M28" s="159"/>
      <c r="N28" s="139">
        <v>360</v>
      </c>
      <c r="O28" s="126">
        <v>360</v>
      </c>
      <c r="P28" s="126">
        <f>N28-O28</f>
        <v>0</v>
      </c>
    </row>
    <row r="29" spans="1:17" s="184" customFormat="1">
      <c r="A29" s="176"/>
      <c r="B29" s="178"/>
      <c r="C29" s="178"/>
      <c r="D29" s="178"/>
      <c r="E29" s="179"/>
      <c r="F29" s="179"/>
      <c r="G29" s="179"/>
      <c r="H29" s="179"/>
      <c r="I29" s="180"/>
      <c r="J29" s="180"/>
      <c r="K29" s="180"/>
      <c r="L29" s="180"/>
      <c r="M29" s="180"/>
      <c r="N29" s="185"/>
      <c r="O29" s="182"/>
      <c r="P29" s="182"/>
      <c r="Q29" s="183"/>
    </row>
    <row r="30" spans="1:17">
      <c r="A30" s="167"/>
      <c r="B30" s="186" t="s">
        <v>85</v>
      </c>
      <c r="C30" s="187"/>
      <c r="D30" s="188"/>
      <c r="E30" s="189"/>
      <c r="F30" s="189"/>
      <c r="G30" s="189"/>
      <c r="H30" s="189"/>
      <c r="I30" s="190"/>
      <c r="J30" s="190"/>
      <c r="K30" s="190"/>
      <c r="L30" s="190"/>
      <c r="M30" s="191"/>
      <c r="N30" s="192"/>
      <c r="O30" s="193"/>
      <c r="P30" s="193"/>
    </row>
    <row r="31" spans="1:17">
      <c r="A31" s="119">
        <f>A28+1</f>
        <v>20</v>
      </c>
      <c r="B31" s="120" t="s">
        <v>86</v>
      </c>
      <c r="C31" s="121" t="s">
        <v>87</v>
      </c>
      <c r="D31" s="140" t="s">
        <v>88</v>
      </c>
      <c r="E31" s="133"/>
      <c r="F31" s="133"/>
      <c r="G31" s="133"/>
      <c r="H31" s="133"/>
      <c r="I31" s="123"/>
      <c r="J31" s="123"/>
      <c r="K31" s="123"/>
      <c r="L31" s="123"/>
      <c r="M31" s="130"/>
      <c r="N31" s="125">
        <v>400</v>
      </c>
      <c r="O31" s="126"/>
      <c r="P31" s="126">
        <f>N31-O31</f>
        <v>400</v>
      </c>
    </row>
    <row r="32" spans="1:17">
      <c r="A32" s="119">
        <f>A31+1</f>
        <v>21</v>
      </c>
      <c r="B32" s="120" t="s">
        <v>89</v>
      </c>
      <c r="C32" s="121" t="s">
        <v>87</v>
      </c>
      <c r="D32" s="194" t="s">
        <v>90</v>
      </c>
      <c r="E32" s="123"/>
      <c r="F32" s="123"/>
      <c r="G32" s="123"/>
      <c r="H32" s="123"/>
      <c r="I32" s="130"/>
      <c r="J32" s="130"/>
      <c r="K32" s="130"/>
      <c r="L32" s="130"/>
      <c r="M32" s="130"/>
      <c r="N32" s="125">
        <v>500</v>
      </c>
      <c r="O32" s="126">
        <v>400</v>
      </c>
      <c r="P32" s="126">
        <f>N32-O32</f>
        <v>100</v>
      </c>
    </row>
    <row r="33" spans="1:17">
      <c r="A33" s="119">
        <f>A32+1</f>
        <v>22</v>
      </c>
      <c r="B33" s="120" t="s">
        <v>91</v>
      </c>
      <c r="C33" s="128" t="s">
        <v>92</v>
      </c>
      <c r="D33" s="132" t="s">
        <v>93</v>
      </c>
      <c r="E33" s="133"/>
      <c r="F33" s="133"/>
      <c r="G33" s="122"/>
      <c r="H33" s="133"/>
      <c r="I33" s="137"/>
      <c r="J33" s="137"/>
      <c r="K33" s="137"/>
      <c r="L33" s="137"/>
      <c r="M33" s="138"/>
      <c r="N33" s="125">
        <v>400</v>
      </c>
      <c r="O33" s="126"/>
      <c r="P33" s="126">
        <f>N33-O33</f>
        <v>400</v>
      </c>
    </row>
    <row r="34" spans="1:17">
      <c r="A34" s="119">
        <f>A33+1</f>
        <v>23</v>
      </c>
      <c r="B34" s="131" t="s">
        <v>94</v>
      </c>
      <c r="C34" s="128" t="s">
        <v>87</v>
      </c>
      <c r="D34" s="194" t="s">
        <v>90</v>
      </c>
      <c r="E34" s="136"/>
      <c r="F34" s="136"/>
      <c r="G34" s="136"/>
      <c r="H34" s="136"/>
      <c r="I34" s="137"/>
      <c r="J34" s="137"/>
      <c r="K34" s="137"/>
      <c r="L34" s="137"/>
      <c r="M34" s="138"/>
      <c r="N34" s="125">
        <v>300</v>
      </c>
      <c r="O34" s="126">
        <v>295.47000000000003</v>
      </c>
      <c r="P34" s="126">
        <f>N34-O34</f>
        <v>4.5299999999999727</v>
      </c>
    </row>
    <row r="35" spans="1:17">
      <c r="A35" s="119">
        <f>A34+1</f>
        <v>24</v>
      </c>
      <c r="B35" s="120" t="s">
        <v>95</v>
      </c>
      <c r="C35" s="128" t="s">
        <v>96</v>
      </c>
      <c r="D35" s="128"/>
      <c r="E35" s="122"/>
      <c r="F35" s="122"/>
      <c r="G35" s="122"/>
      <c r="H35" s="122"/>
      <c r="I35" s="195"/>
      <c r="J35" s="195"/>
      <c r="K35" s="195"/>
      <c r="L35" s="195"/>
      <c r="M35" s="124"/>
      <c r="N35" s="125">
        <v>200</v>
      </c>
      <c r="O35" s="126"/>
      <c r="P35" s="126">
        <f>N35-O35</f>
        <v>200</v>
      </c>
    </row>
    <row r="36" spans="1:17">
      <c r="A36" s="196"/>
      <c r="B36" s="197" t="s">
        <v>97</v>
      </c>
      <c r="C36" s="198"/>
      <c r="D36" s="197"/>
      <c r="E36" s="199"/>
      <c r="F36" s="199"/>
      <c r="G36" s="199"/>
      <c r="H36" s="199"/>
      <c r="I36" s="199"/>
      <c r="J36" s="199"/>
      <c r="K36" s="199"/>
      <c r="L36" s="199"/>
      <c r="M36" s="200"/>
      <c r="N36" s="201">
        <f>SUM(N31:N35)</f>
        <v>1800</v>
      </c>
      <c r="O36" s="201">
        <f>SUM(O31:O35)</f>
        <v>695.47</v>
      </c>
      <c r="P36" s="201">
        <f>SUM(P31:P35)</f>
        <v>1104.53</v>
      </c>
    </row>
    <row r="37" spans="1:17" s="184" customFormat="1">
      <c r="A37" s="202"/>
      <c r="B37" s="178"/>
      <c r="C37" s="178"/>
      <c r="D37" s="178"/>
      <c r="E37" s="179"/>
      <c r="F37" s="179"/>
      <c r="G37" s="179"/>
      <c r="H37" s="179"/>
      <c r="I37" s="179"/>
      <c r="J37" s="179"/>
      <c r="K37" s="179"/>
      <c r="L37" s="179"/>
      <c r="M37" s="179"/>
      <c r="N37" s="203"/>
      <c r="O37" s="204"/>
      <c r="P37" s="204"/>
      <c r="Q37" s="183"/>
    </row>
    <row r="38" spans="1:17">
      <c r="A38" s="196"/>
      <c r="B38" s="205" t="s">
        <v>98</v>
      </c>
      <c r="C38" s="206"/>
      <c r="D38" s="207"/>
      <c r="E38" s="208"/>
      <c r="F38" s="208"/>
      <c r="G38" s="208"/>
      <c r="H38" s="208"/>
      <c r="I38" s="190"/>
      <c r="J38" s="190"/>
      <c r="K38" s="190"/>
      <c r="L38" s="190"/>
      <c r="M38" s="191"/>
      <c r="N38" s="192"/>
      <c r="O38" s="193"/>
      <c r="P38" s="193"/>
    </row>
    <row r="39" spans="1:17">
      <c r="A39" s="119">
        <v>25</v>
      </c>
      <c r="B39" s="131" t="s">
        <v>99</v>
      </c>
      <c r="C39" s="128" t="s">
        <v>66</v>
      </c>
      <c r="D39" s="128"/>
      <c r="E39" s="122"/>
      <c r="F39" s="122"/>
      <c r="G39" s="122"/>
      <c r="H39" s="122"/>
      <c r="I39" s="209"/>
      <c r="J39" s="209"/>
      <c r="K39" s="209"/>
      <c r="L39" s="209"/>
      <c r="M39" s="210"/>
      <c r="N39" s="125">
        <v>500</v>
      </c>
      <c r="O39" s="126"/>
      <c r="P39" s="126">
        <f>N39-O39</f>
        <v>500</v>
      </c>
    </row>
    <row r="40" spans="1:17" s="184" customFormat="1" ht="18" thickBot="1">
      <c r="A40" s="211"/>
      <c r="B40" s="212"/>
      <c r="C40" s="212"/>
      <c r="D40" s="212"/>
      <c r="E40" s="213"/>
      <c r="F40" s="213"/>
      <c r="G40" s="213"/>
      <c r="H40" s="213"/>
      <c r="I40" s="213"/>
      <c r="J40" s="213"/>
      <c r="K40" s="213"/>
      <c r="L40" s="213"/>
      <c r="M40" s="213"/>
      <c r="N40" s="214"/>
      <c r="O40" s="204"/>
      <c r="P40" s="204"/>
      <c r="Q40" s="183"/>
    </row>
    <row r="41" spans="1:17" s="222" customFormat="1" ht="31.5" customHeight="1" thickBot="1">
      <c r="A41" s="215"/>
      <c r="B41" s="216" t="s">
        <v>105</v>
      </c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8"/>
      <c r="N41" s="219">
        <f>N26+N28+N36</f>
        <v>19720</v>
      </c>
      <c r="O41" s="219">
        <f>O26+O28+O36</f>
        <v>7577</v>
      </c>
      <c r="P41" s="220">
        <f>N41-O41</f>
        <v>12143</v>
      </c>
      <c r="Q41" s="221"/>
    </row>
    <row r="42" spans="1:17" ht="18.75">
      <c r="A42" s="223"/>
      <c r="B42" s="223"/>
      <c r="C42" s="223"/>
      <c r="D42" s="223"/>
      <c r="E42" s="224"/>
      <c r="F42" s="224"/>
      <c r="G42" s="224"/>
      <c r="H42" s="224"/>
      <c r="I42" s="224"/>
      <c r="J42" s="224"/>
      <c r="K42" s="224"/>
      <c r="L42" s="224"/>
      <c r="M42" s="224"/>
      <c r="N42" s="223"/>
      <c r="O42" s="225"/>
      <c r="P42" s="225"/>
    </row>
    <row r="43" spans="1:17" ht="18" thickBot="1">
      <c r="A43" s="184"/>
      <c r="B43" s="226" t="s">
        <v>100</v>
      </c>
      <c r="C43" s="226"/>
      <c r="D43" s="226"/>
      <c r="E43" s="227"/>
      <c r="F43" s="227"/>
      <c r="G43" s="227"/>
      <c r="H43" s="227"/>
      <c r="I43" s="227"/>
      <c r="J43" s="227"/>
      <c r="K43" s="227"/>
      <c r="L43" s="228"/>
      <c r="M43" s="228"/>
    </row>
    <row r="44" spans="1:17" ht="18" thickTop="1">
      <c r="A44" s="229">
        <v>1</v>
      </c>
      <c r="B44" s="104" t="s">
        <v>101</v>
      </c>
    </row>
    <row r="45" spans="1:17">
      <c r="A45" s="229">
        <v>2</v>
      </c>
      <c r="B45" s="104" t="s">
        <v>96</v>
      </c>
    </row>
    <row r="46" spans="1:17">
      <c r="A46" s="229">
        <v>3</v>
      </c>
      <c r="B46" s="104" t="s">
        <v>102</v>
      </c>
    </row>
    <row r="47" spans="1:17">
      <c r="A47" s="229">
        <v>4</v>
      </c>
      <c r="B47" s="104" t="s">
        <v>87</v>
      </c>
      <c r="N47" s="228"/>
    </row>
    <row r="48" spans="1:17">
      <c r="A48" s="229">
        <v>5</v>
      </c>
      <c r="B48" s="104" t="s">
        <v>70</v>
      </c>
    </row>
    <row r="49" spans="1:17" s="106" customFormat="1">
      <c r="A49" s="229">
        <v>6</v>
      </c>
      <c r="B49" s="104" t="s">
        <v>103</v>
      </c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Q49" s="156"/>
    </row>
    <row r="50" spans="1:17" s="106" customFormat="1">
      <c r="A50" s="229">
        <v>7</v>
      </c>
      <c r="B50" s="158" t="s">
        <v>62</v>
      </c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228"/>
      <c r="Q50" s="156"/>
    </row>
    <row r="51" spans="1:17" s="106" customFormat="1">
      <c r="A51" s="229">
        <v>8</v>
      </c>
      <c r="B51" s="104" t="s">
        <v>104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Q51" s="156"/>
    </row>
    <row r="52" spans="1:17" s="106" customFormat="1">
      <c r="A52" s="229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Q52" s="156"/>
    </row>
  </sheetData>
  <conditionalFormatting sqref="P8:P29">
    <cfRule type="cellIs" dxfId="2" priority="3" operator="equal">
      <formula>0</formula>
    </cfRule>
  </conditionalFormatting>
  <conditionalFormatting sqref="P31:P35">
    <cfRule type="cellIs" dxfId="1" priority="2" operator="equal">
      <formula>0</formula>
    </cfRule>
  </conditionalFormatting>
  <conditionalFormatting sqref="P39">
    <cfRule type="cellIs" dxfId="0" priority="1" operator="equal">
      <formula>0</formula>
    </cfRule>
  </conditionalFormatting>
  <pageMargins left="0.42" right="0.38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Poziadavky</vt:lpstr>
      <vt:lpstr>Projekty</vt:lpstr>
    </vt:vector>
  </TitlesOfParts>
  <Company>Takeda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Grichova, Lenka</dc:creator>
  <cp:lastModifiedBy>Grichova, Lenka</cp:lastModifiedBy>
  <dcterms:created xsi:type="dcterms:W3CDTF">2019-03-10T23:06:48Z</dcterms:created>
  <dcterms:modified xsi:type="dcterms:W3CDTF">2019-04-05T12:40:32Z</dcterms:modified>
</cp:coreProperties>
</file>