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30" windowWidth="16935" windowHeight="11190" activeTab="1"/>
  </bookViews>
  <sheets>
    <sheet name="Rekapitulácia stavby" sheetId="1" r:id="rId1"/>
    <sheet name="01 - Stavebné úpravy" sheetId="2" r:id="rId2"/>
  </sheets>
  <definedNames>
    <definedName name="_xlnm._FilterDatabase" localSheetId="1" hidden="1">'01 - Stavebné úpravy'!$C$129:$K$165</definedName>
    <definedName name="_xlnm.Print_Titles" localSheetId="1">'01 - Stavebné úpravy'!$129:$129</definedName>
    <definedName name="_xlnm.Print_Titles" localSheetId="0">'Rekapitulácia stavby'!$92:$92</definedName>
    <definedName name="_xlnm.Print_Area" localSheetId="1">'01 - Stavebné úpravy'!$C$4:$J$76,'01 - Stavebné úpravy'!$C$82:$J$111,'01 - Stavebné úpravy'!$C$117:$J$165</definedName>
    <definedName name="_xlnm.Print_Area" localSheetId="0">'Rekapitulácia stavby'!$D$4:$AO$76,'Rekapitulácia stavby'!$C$82:$AQ$99</definedName>
  </definedNames>
  <calcPr calcId="125725" fullCalcOnLoad="1"/>
</workbook>
</file>

<file path=xl/calcChain.xml><?xml version="1.0" encoding="utf-8"?>
<calcChain xmlns="http://schemas.openxmlformats.org/spreadsheetml/2006/main">
  <c r="W33" i="1"/>
  <c r="AK33" s="1"/>
  <c r="J39" i="2"/>
  <c r="J38"/>
  <c r="AY95" i="1" s="1"/>
  <c r="J37" i="2"/>
  <c r="AX95" i="1" s="1"/>
  <c r="AX156" i="2"/>
  <c r="AW156"/>
  <c r="AV156"/>
  <c r="AT156"/>
  <c r="AX154"/>
  <c r="AW154"/>
  <c r="AV154"/>
  <c r="AT154"/>
  <c r="AX153"/>
  <c r="AW153"/>
  <c r="AV153"/>
  <c r="AT153"/>
  <c r="AX152"/>
  <c r="AW152"/>
  <c r="AV152"/>
  <c r="AT152"/>
  <c r="AX151"/>
  <c r="AW151"/>
  <c r="AV151"/>
  <c r="AT151"/>
  <c r="AX150"/>
  <c r="AW150"/>
  <c r="AV150"/>
  <c r="AT150"/>
  <c r="AX149"/>
  <c r="AW149"/>
  <c r="AV149"/>
  <c r="AT149"/>
  <c r="AX148"/>
  <c r="AW148"/>
  <c r="AV148"/>
  <c r="AT148"/>
  <c r="AX147"/>
  <c r="AW147"/>
  <c r="AV147"/>
  <c r="AT147"/>
  <c r="AX146"/>
  <c r="AW146"/>
  <c r="AV146"/>
  <c r="AT146"/>
  <c r="AX144"/>
  <c r="AW144"/>
  <c r="AV144"/>
  <c r="AT144"/>
  <c r="AX143"/>
  <c r="AW143"/>
  <c r="AV143"/>
  <c r="AT143"/>
  <c r="AX142"/>
  <c r="AW142"/>
  <c r="AV142"/>
  <c r="AT142"/>
  <c r="AX140"/>
  <c r="AW140"/>
  <c r="AV140"/>
  <c r="AT140"/>
  <c r="AX138"/>
  <c r="AW138"/>
  <c r="AV138"/>
  <c r="AT138"/>
  <c r="AX136"/>
  <c r="AW136"/>
  <c r="AV136"/>
  <c r="AT136"/>
  <c r="AX135"/>
  <c r="AW135"/>
  <c r="AV135"/>
  <c r="AT135"/>
  <c r="AX134"/>
  <c r="AW134"/>
  <c r="AV134"/>
  <c r="AT134"/>
  <c r="AX133"/>
  <c r="AW133"/>
  <c r="AV133"/>
  <c r="AT133"/>
  <c r="F124"/>
  <c r="E122"/>
  <c r="F89"/>
  <c r="E87"/>
  <c r="J24"/>
  <c r="E24"/>
  <c r="J23"/>
  <c r="J21"/>
  <c r="E21"/>
  <c r="J91" s="1"/>
  <c r="J20"/>
  <c r="J18"/>
  <c r="E18"/>
  <c r="F92" s="1"/>
  <c r="J17"/>
  <c r="J15"/>
  <c r="E15"/>
  <c r="F91" s="1"/>
  <c r="J14"/>
  <c r="E7"/>
  <c r="E85" s="1"/>
  <c r="L90" i="1"/>
  <c r="AM89"/>
  <c r="L89"/>
  <c r="AM87"/>
  <c r="L87"/>
  <c r="L85"/>
  <c r="L84"/>
  <c r="AZ143" i="2"/>
  <c r="J135"/>
  <c r="AU135" s="1"/>
  <c r="J150"/>
  <c r="J147"/>
  <c r="AU147" s="1"/>
  <c r="J136"/>
  <c r="AU136" s="1"/>
  <c r="J154"/>
  <c r="AU154"/>
  <c r="AZ150"/>
  <c r="J140"/>
  <c r="AU140"/>
  <c r="AZ133"/>
  <c r="AZ156"/>
  <c r="AZ155"/>
  <c r="J155" s="1"/>
  <c r="J103" s="1"/>
  <c r="AZ146"/>
  <c r="J133"/>
  <c r="AU133" s="1"/>
  <c r="AZ149"/>
  <c r="AZ151"/>
  <c r="J143"/>
  <c r="AU143"/>
  <c r="J138"/>
  <c r="AU138" s="1"/>
  <c r="J151"/>
  <c r="AU151" s="1"/>
  <c r="J146"/>
  <c r="AU146" s="1"/>
  <c r="AZ138"/>
  <c r="AZ137"/>
  <c r="J137" s="1"/>
  <c r="J99" s="1"/>
  <c r="AS94" i="1"/>
  <c r="AZ154" i="2"/>
  <c r="J144"/>
  <c r="AU144" s="1"/>
  <c r="AZ135"/>
  <c r="AZ152"/>
  <c r="AZ142"/>
  <c r="AZ153"/>
  <c r="J149"/>
  <c r="J142"/>
  <c r="AU142"/>
  <c r="AZ140"/>
  <c r="AZ139"/>
  <c r="J139"/>
  <c r="J100" s="1"/>
  <c r="J152"/>
  <c r="AU152"/>
  <c r="AZ147"/>
  <c r="AZ144"/>
  <c r="J134"/>
  <c r="AU134"/>
  <c r="J148"/>
  <c r="AU148" s="1"/>
  <c r="J156"/>
  <c r="AU156"/>
  <c r="AZ148"/>
  <c r="AZ136"/>
  <c r="J153"/>
  <c r="AU153" s="1"/>
  <c r="AZ134"/>
  <c r="AU150"/>
  <c r="AU149"/>
  <c r="F35"/>
  <c r="AZ95" i="1" s="1"/>
  <c r="AZ94" s="1"/>
  <c r="F39" i="2"/>
  <c r="BD95" i="1" s="1"/>
  <c r="BD94" s="1"/>
  <c r="W36" s="1"/>
  <c r="F37" i="2"/>
  <c r="BB95" i="1" s="1"/>
  <c r="BB94" s="1"/>
  <c r="F38" i="2"/>
  <c r="BC95" i="1" s="1"/>
  <c r="BC94" s="1"/>
  <c r="J35" i="2"/>
  <c r="AV95" i="1" s="1"/>
  <c r="AU95"/>
  <c r="AU94" s="1"/>
  <c r="F126" i="2" l="1"/>
  <c r="E120"/>
  <c r="J126"/>
  <c r="AZ145"/>
  <c r="J145" s="1"/>
  <c r="J102" s="1"/>
  <c r="AZ141"/>
  <c r="J141" s="1"/>
  <c r="J101" s="1"/>
  <c r="AZ132"/>
  <c r="AZ131" s="1"/>
  <c r="AZ130" s="1"/>
  <c r="AV94" i="1"/>
  <c r="W32"/>
  <c r="W34"/>
  <c r="AX94"/>
  <c r="J132" i="2"/>
  <c r="W35" i="1"/>
  <c r="AY94"/>
  <c r="F127" i="2"/>
  <c r="J98" l="1"/>
  <c r="J111" s="1"/>
  <c r="J30" s="1"/>
  <c r="J32" s="1"/>
  <c r="J131"/>
  <c r="J130" s="1"/>
  <c r="AK32" i="1"/>
  <c r="AK38" s="1"/>
  <c r="F36" i="2" l="1"/>
  <c r="BA95" i="1" l="1"/>
  <c r="BA94" s="1"/>
  <c r="AW94" s="1"/>
  <c r="AT94" s="1"/>
  <c r="J36" i="2"/>
  <c r="AW95" i="1" l="1"/>
  <c r="AT95" s="1"/>
  <c r="J41" i="2"/>
</calcChain>
</file>

<file path=xl/sharedStrings.xml><?xml version="1.0" encoding="utf-8"?>
<sst xmlns="http://schemas.openxmlformats.org/spreadsheetml/2006/main" count="520" uniqueCount="194">
  <si>
    <t>Export Komplet</t>
  </si>
  <si>
    <t/>
  </si>
  <si>
    <t>2.0</t>
  </si>
  <si>
    <t>False</t>
  </si>
  <si>
    <t>{94cabbc5-a0e1-4e48-902f-0e99f781e2c1}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</si>
  <si>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</si>
  <si>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</si>
  <si>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</si>
  <si>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</si>
  <si>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</si>
  <si>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</si>
  <si>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</si>
  <si>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1521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</si>
  <si>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</si>
  <si>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</si>
  <si>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</si>
  <si>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</si>
  <si>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</si>
  <si>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</si>
  <si>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</si>
  <si>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</si>
  <si>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</si>
  <si>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</si>
  <si>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</si>
  <si>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</si>
  <si>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</si>
  <si>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</si>
  <si>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</si>
  <si>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</si>
  <si>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</si>
  <si>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</si>
  <si>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</si>
  <si>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</si>
  <si>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</si>
  <si>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</si>
  <si>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</si>
  <si>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</si>
  <si>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</si>
  <si>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</si>
  <si>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</si>
  <si>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</si>
  <si>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</si>
  <si>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</si>
  <si>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</si>
  <si>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</si>
  <si>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</si>
  <si>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</si>
  <si>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</si>
  <si>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</si>
  <si>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</si>
  <si>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</si>
  <si>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</si>
  <si>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</si>
  <si>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</si>
  <si>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</si>
  <si>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</si>
  <si>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</si>
  <si>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</si>
  <si>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</si>
  <si>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</si>
  <si>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</si>
  <si>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</si>
  <si>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</si>
  <si>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</si>
  <si>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</si>
  <si>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</si>
  <si>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</si>
  <si>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</si>
  <si>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</si>
  <si>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</si>
  <si>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</si>
  <si>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</si>
  <si>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</si>
  <si>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</si>
  <si>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</si>
  <si>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Stavebné úpravy</t>
  </si>
  <si>
    <t>STA</t>
  </si>
  <si>
    <t>1</t>
  </si>
  <si>
    <t>{98a7587c-d9c2-4b45-bc79-0c8f3df3961e}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</si>
  <si>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</si>
  <si>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</si>
  <si>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</si>
  <si>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</si>
  <si>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</si>
  <si>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</si>
  <si>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</si>
  <si>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</si>
  <si>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</si>
  <si>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</si>
  <si>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</si>
  <si>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</si>
  <si>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</si>
  <si>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</si>
  <si>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</si>
  <si>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</si>
  <si>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</si>
  <si>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7 - Komunikácie</t>
  </si>
  <si>
    <t xml:space="preserve">    9 - Ostatné konštrukcie a práce-búranie</t>
  </si>
  <si>
    <t xml:space="preserve">    99 - Presun hmôt HSV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</si>
  <si>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</si>
  <si>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</si>
  <si>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</si>
  <si>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</si>
  <si>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</si>
  <si>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</si>
  <si>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</si>
  <si>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</si>
  <si>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</si>
  <si>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</si>
  <si>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Zemné práce</t>
  </si>
  <si>
    <t>K</t>
  </si>
  <si>
    <t>113307122</t>
  </si>
  <si>
    <t>m2</t>
  </si>
  <si>
    <t>4</t>
  </si>
  <si>
    <t>2</t>
  </si>
  <si>
    <t>171201201</t>
  </si>
  <si>
    <t>m3</t>
  </si>
  <si>
    <t>3</t>
  </si>
  <si>
    <t>171209002</t>
  </si>
  <si>
    <t>Poplatok za skladovanie - zemina a kamenivo (17 05) ostatné</t>
  </si>
  <si>
    <t>t</t>
  </si>
  <si>
    <t>6</t>
  </si>
  <si>
    <t>175101201</t>
  </si>
  <si>
    <t>Obsyp objektov sypaninou z vhodných hornín 1 až 4 bez prehodenia sypaniny</t>
  </si>
  <si>
    <t>8</t>
  </si>
  <si>
    <t>Zakladanie</t>
  </si>
  <si>
    <t>5</t>
  </si>
  <si>
    <t>271573001</t>
  </si>
  <si>
    <t>Násyp pod základové  konštrukcie so zhutnením zo štrkopiesku fr.0-32 mm</t>
  </si>
  <si>
    <t>10</t>
  </si>
  <si>
    <t>Zvislé a kompletné konštrukcie</t>
  </si>
  <si>
    <t>31120815401</t>
  </si>
  <si>
    <t>Zarezávanie do betónovej podlahy hlby rezu do 100 mm (jestvujúci chodník + ihrisko)</t>
  </si>
  <si>
    <t>bm</t>
  </si>
  <si>
    <t>12</t>
  </si>
  <si>
    <t>7</t>
  </si>
  <si>
    <t>14</t>
  </si>
  <si>
    <t>16</t>
  </si>
  <si>
    <t>9</t>
  </si>
  <si>
    <t>18</t>
  </si>
  <si>
    <t>Komunikácie</t>
  </si>
  <si>
    <t>564861111.s</t>
  </si>
  <si>
    <t>Podklad zo štrkodrvy s rozprestrením, po zhutnení hr. 200mm</t>
  </si>
  <si>
    <t>11</t>
  </si>
  <si>
    <t>596911143.s</t>
  </si>
  <si>
    <t>Kladenie betónovej dlažby komunikácií pre peších hr. 60mm nad 100 do 300m2 so zriadením lôžka z kameniva hr. 30mm</t>
  </si>
  <si>
    <t>22</t>
  </si>
  <si>
    <t>M</t>
  </si>
  <si>
    <t>592460007700.s</t>
  </si>
  <si>
    <t>24</t>
  </si>
  <si>
    <t>Ostatné konštrukcie a práce-búranie</t>
  </si>
  <si>
    <t>13</t>
  </si>
  <si>
    <t>974032146001</t>
  </si>
  <si>
    <t>Vyburanie bet.panelov na jestvujúcej ploche</t>
  </si>
  <si>
    <t>26</t>
  </si>
  <si>
    <t>916561112.s</t>
  </si>
  <si>
    <t>Osadenie záhonového alebo parkového obrubníka betón., do lôžka z bet. Pros. Tr. C16/20 s bočnou oporou</t>
  </si>
  <si>
    <t>28</t>
  </si>
  <si>
    <t>15</t>
  </si>
  <si>
    <t>5921700018.s</t>
  </si>
  <si>
    <t>Obrubník parkový, dxšxv 1000x50x200 mm, prírodný</t>
  </si>
  <si>
    <t>ks</t>
  </si>
  <si>
    <t>30</t>
  </si>
  <si>
    <t>979081111</t>
  </si>
  <si>
    <t>Odvoz sutiny a vybúraných hmôt na skládku do 1 km</t>
  </si>
  <si>
    <t>32</t>
  </si>
  <si>
    <t>17</t>
  </si>
  <si>
    <t>979081121</t>
  </si>
  <si>
    <t>Odvoz sutiny a vybúraných hmôt na skládku za každý ďalší 1 km</t>
  </si>
  <si>
    <t>34</t>
  </si>
  <si>
    <t>979082111</t>
  </si>
  <si>
    <t>Vnútrostavenisková doprava sutiny a vybúraných hmôt do 10 m</t>
  </si>
  <si>
    <t>36</t>
  </si>
  <si>
    <t>19</t>
  </si>
  <si>
    <t>979082121</t>
  </si>
  <si>
    <t>Vnútrostavenisková doprava sutiny a vybúraných hmôt za každých ďalších 5 m</t>
  </si>
  <si>
    <t>38</t>
  </si>
  <si>
    <t>979087112.S</t>
  </si>
  <si>
    <t>Nakladanie na dopravný prostriedok pre vodorovnú dopravu sutiny</t>
  </si>
  <si>
    <t>40</t>
  </si>
  <si>
    <t>21</t>
  </si>
  <si>
    <t>979089612</t>
  </si>
  <si>
    <t>Poplatok za skladovanie - iné odpady zo stavieb a demolácií (17 09), ostatné</t>
  </si>
  <si>
    <t>42</t>
  </si>
  <si>
    <t>99</t>
  </si>
  <si>
    <t>Presun hmôt HSV</t>
  </si>
  <si>
    <t>999281111</t>
  </si>
  <si>
    <t>Presun hmôt pre opravy a údržbu objektov vrátane vonkajších plášťov výšky do 25 m</t>
  </si>
  <si>
    <t>44</t>
  </si>
  <si>
    <t xml:space="preserve">ZŠ Drieňova </t>
  </si>
  <si>
    <t>Uloženie zeminy sypaniny na skládky do 10 m3</t>
  </si>
  <si>
    <t>Odstránenie podkladu v ploche do 100m2 zeminy ttriedy III</t>
  </si>
  <si>
    <t>Dlažba betónová škárová, rozmer 200x100x60 mm prírodná</t>
  </si>
  <si>
    <t>02 - Spevnené plochy - chodníky</t>
  </si>
</sst>
</file>

<file path=xl/styles.xml><?xml version="1.0" encoding="utf-8"?>
<styleSheet xmlns="http://schemas.openxmlformats.org/spreadsheetml/2006/main">
  <numFmts count="4">
    <numFmt numFmtId="172" formatCode="#,##0.00%"/>
    <numFmt numFmtId="173" formatCode="dd\.mm\.yyyy"/>
    <numFmt numFmtId="174" formatCode="#,##0.00000"/>
    <numFmt numFmtId="175" formatCode="#,##0.000"/>
  </numFmts>
  <fonts count="33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sz val="10"/>
      <color rgb="FF464646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969696"/>
      <name val="Arial CE"/>
    </font>
    <font>
      <b/>
      <sz val="12"/>
      <color rgb="FF8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FFFFFF"/>
      <name val="Arial CE"/>
    </font>
    <font>
      <b/>
      <sz val="10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74" fontId="22" fillId="0" borderId="0" xfId="0" applyNumberFormat="1" applyFont="1" applyBorder="1" applyAlignment="1">
      <alignment vertical="center"/>
    </xf>
    <xf numFmtId="4" fontId="22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17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0" borderId="0" xfId="0" applyProtection="1"/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2" fontId="18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14" fillId="0" borderId="3" xfId="0" applyFont="1" applyBorder="1" applyAlignme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175" fontId="7" fillId="0" borderId="23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75" fontId="29" fillId="0" borderId="23" xfId="0" applyNumberFormat="1" applyFont="1" applyBorder="1" applyAlignment="1" applyProtection="1">
      <alignment vertical="center"/>
      <protection locked="0"/>
    </xf>
    <xf numFmtId="1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4" fontId="21" fillId="3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left" vertical="center"/>
    </xf>
    <xf numFmtId="173" fontId="1" fillId="0" borderId="0" xfId="0" applyNumberFormat="1" applyFont="1" applyAlignment="1">
      <alignment horizontal="left" vertical="center"/>
    </xf>
    <xf numFmtId="4" fontId="3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2" fontId="18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15" xfId="0" applyFont="1" applyBorder="1" applyAlignment="1" applyProtection="1">
      <alignment vertical="center"/>
      <protection locked="0"/>
    </xf>
    <xf numFmtId="0" fontId="30" fillId="0" borderId="15" xfId="0" applyFont="1" applyBorder="1" applyAlignment="1" applyProtection="1">
      <alignment vertical="center"/>
      <protection locked="0"/>
    </xf>
    <xf numFmtId="0" fontId="0" fillId="0" borderId="24" xfId="0" applyBorder="1"/>
    <xf numFmtId="0" fontId="0" fillId="0" borderId="25" xfId="0" applyBorder="1"/>
    <xf numFmtId="0" fontId="0" fillId="0" borderId="25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173" fontId="1" fillId="0" borderId="25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1" fillId="0" borderId="25" xfId="0" applyNumberFormat="1" applyFont="1" applyBorder="1" applyAlignment="1">
      <alignment vertical="center"/>
    </xf>
    <xf numFmtId="0" fontId="11" fillId="0" borderId="25" xfId="0" applyFont="1" applyBorder="1" applyAlignment="1">
      <alignment horizontal="right" vertical="center"/>
    </xf>
    <xf numFmtId="4" fontId="18" fillId="0" borderId="25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4" fontId="3" fillId="3" borderId="27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29" xfId="0" applyFont="1" applyBorder="1" applyAlignment="1">
      <alignment horizontal="right"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right" vertical="center"/>
    </xf>
    <xf numFmtId="4" fontId="12" fillId="0" borderId="31" xfId="0" applyNumberFormat="1" applyFont="1" applyBorder="1" applyAlignment="1">
      <alignment vertical="center"/>
    </xf>
    <xf numFmtId="4" fontId="13" fillId="0" borderId="31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4" fontId="21" fillId="3" borderId="25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4" fontId="21" fillId="0" borderId="25" xfId="0" applyNumberFormat="1" applyFont="1" applyBorder="1" applyAlignment="1"/>
    <xf numFmtId="4" fontId="12" fillId="0" borderId="25" xfId="0" applyNumberFormat="1" applyFont="1" applyBorder="1" applyAlignment="1"/>
    <xf numFmtId="4" fontId="13" fillId="0" borderId="25" xfId="0" applyNumberFormat="1" applyFont="1" applyBorder="1" applyAlignment="1"/>
    <xf numFmtId="4" fontId="7" fillId="0" borderId="33" xfId="0" applyNumberFormat="1" applyFont="1" applyBorder="1" applyAlignment="1" applyProtection="1">
      <alignment vertical="center"/>
      <protection locked="0"/>
    </xf>
    <xf numFmtId="4" fontId="29" fillId="0" borderId="33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opLeftCell="A61" workbookViewId="0">
      <selection activeCell="E20" sqref="E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37" t="s">
        <v>5</v>
      </c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43" t="s">
        <v>12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R5" s="16"/>
      <c r="BS5" s="13" t="s">
        <v>6</v>
      </c>
    </row>
    <row r="6" spans="1:74" ht="36.950000000000003" customHeight="1">
      <c r="B6" s="16"/>
      <c r="D6" s="21" t="s">
        <v>13</v>
      </c>
      <c r="K6" s="144" t="s">
        <v>189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134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2.75">
      <c r="B14" s="16"/>
      <c r="E14" s="20"/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1:71" ht="18.399999999999999" customHeight="1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1:71" ht="6.95" customHeight="1">
      <c r="B18" s="16"/>
      <c r="AR18" s="16"/>
      <c r="BS18" s="13" t="s">
        <v>6</v>
      </c>
    </row>
    <row r="19" spans="1:71" ht="12" customHeight="1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1:71" ht="18.399999999999999" customHeight="1">
      <c r="B20" s="16"/>
      <c r="E20" s="20"/>
      <c r="AK20" s="22" t="s">
        <v>21</v>
      </c>
      <c r="AN20" s="20" t="s">
        <v>1</v>
      </c>
      <c r="AR20" s="16"/>
      <c r="BS20" s="13" t="s">
        <v>24</v>
      </c>
    </row>
    <row r="21" spans="1:71" ht="6.95" customHeight="1">
      <c r="B21" s="16"/>
      <c r="AR21" s="16"/>
    </row>
    <row r="22" spans="1:71" ht="12" customHeight="1">
      <c r="B22" s="16"/>
      <c r="D22" s="22" t="s">
        <v>26</v>
      </c>
      <c r="AR22" s="16"/>
    </row>
    <row r="23" spans="1:71" ht="16.5" customHeight="1">
      <c r="B23" s="16"/>
      <c r="E23" s="145" t="s">
        <v>1</v>
      </c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R23" s="16"/>
    </row>
    <row r="24" spans="1:71" ht="6.95" customHeight="1">
      <c r="B24" s="16"/>
      <c r="AR24" s="16"/>
    </row>
    <row r="25" spans="1:71" ht="6.95" customHeight="1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1:71" ht="14.45" customHeight="1">
      <c r="B26" s="16"/>
      <c r="D26" s="24" t="s">
        <v>27</v>
      </c>
      <c r="AK26" s="146"/>
      <c r="AL26" s="138"/>
      <c r="AM26" s="138"/>
      <c r="AN26" s="138"/>
      <c r="AO26" s="138"/>
      <c r="AR26" s="16"/>
    </row>
    <row r="27" spans="1:71" ht="14.45" customHeight="1">
      <c r="B27" s="16"/>
      <c r="D27" s="24" t="s">
        <v>28</v>
      </c>
      <c r="AK27" s="146"/>
      <c r="AL27" s="146"/>
      <c r="AM27" s="146"/>
      <c r="AN27" s="146"/>
      <c r="AO27" s="146"/>
      <c r="AR27" s="16"/>
    </row>
    <row r="28" spans="1:71" s="1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6"/>
      <c r="BE28" s="25"/>
    </row>
    <row r="29" spans="1:71" s="1" customFormat="1" ht="25.9" customHeight="1">
      <c r="A29" s="25"/>
      <c r="B29" s="26"/>
      <c r="C29" s="25"/>
      <c r="D29" s="27" t="s">
        <v>29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141"/>
      <c r="AL29" s="142"/>
      <c r="AM29" s="142"/>
      <c r="AN29" s="142"/>
      <c r="AO29" s="142"/>
      <c r="AP29" s="25"/>
      <c r="AQ29" s="25"/>
      <c r="AR29" s="26"/>
      <c r="BE29" s="25"/>
    </row>
    <row r="30" spans="1:71" s="1" customFormat="1" ht="6.95" customHeight="1">
      <c r="A30" s="25"/>
      <c r="B30" s="2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6"/>
      <c r="BE30" s="25"/>
    </row>
    <row r="31" spans="1:71" s="1" customFormat="1" ht="12.7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173" t="s">
        <v>30</v>
      </c>
      <c r="M31" s="173"/>
      <c r="N31" s="173"/>
      <c r="O31" s="173"/>
      <c r="P31" s="173"/>
      <c r="Q31" s="25"/>
      <c r="R31" s="25"/>
      <c r="S31" s="25"/>
      <c r="T31" s="25"/>
      <c r="U31" s="25"/>
      <c r="V31" s="25"/>
      <c r="W31" s="173" t="s">
        <v>31</v>
      </c>
      <c r="X31" s="173"/>
      <c r="Y31" s="173"/>
      <c r="Z31" s="173"/>
      <c r="AA31" s="173"/>
      <c r="AB31" s="173"/>
      <c r="AC31" s="173"/>
      <c r="AD31" s="173"/>
      <c r="AE31" s="173"/>
      <c r="AF31" s="25"/>
      <c r="AG31" s="25"/>
      <c r="AH31" s="25"/>
      <c r="AI31" s="25"/>
      <c r="AJ31" s="25"/>
      <c r="AK31" s="173" t="s">
        <v>32</v>
      </c>
      <c r="AL31" s="173"/>
      <c r="AM31" s="173"/>
      <c r="AN31" s="173"/>
      <c r="AO31" s="173"/>
      <c r="AP31" s="25"/>
      <c r="AQ31" s="25"/>
      <c r="AR31" s="26"/>
      <c r="BE31" s="25"/>
    </row>
    <row r="32" spans="1:71" s="2" customFormat="1" ht="14.45" customHeight="1">
      <c r="B32" s="30"/>
      <c r="D32" s="22" t="s">
        <v>33</v>
      </c>
      <c r="F32" s="31" t="s">
        <v>34</v>
      </c>
      <c r="L32" s="172">
        <v>0.2</v>
      </c>
      <c r="M32" s="171"/>
      <c r="N32" s="171"/>
      <c r="O32" s="171"/>
      <c r="P32" s="171"/>
      <c r="Q32" s="32"/>
      <c r="R32" s="32"/>
      <c r="S32" s="32"/>
      <c r="T32" s="32"/>
      <c r="U32" s="32"/>
      <c r="V32" s="32"/>
      <c r="W32" s="170" t="e">
        <f>ROUND(AZ94 + SUM(CD97), 2)</f>
        <v>#REF!</v>
      </c>
      <c r="X32" s="171"/>
      <c r="Y32" s="171"/>
      <c r="Z32" s="171"/>
      <c r="AA32" s="171"/>
      <c r="AB32" s="171"/>
      <c r="AC32" s="171"/>
      <c r="AD32" s="171"/>
      <c r="AE32" s="171"/>
      <c r="AF32" s="32"/>
      <c r="AG32" s="32"/>
      <c r="AH32" s="32"/>
      <c r="AI32" s="32"/>
      <c r="AJ32" s="32"/>
      <c r="AK32" s="170" t="e">
        <f>ROUND(AV94 + SUM(BY97), 2)</f>
        <v>#REF!</v>
      </c>
      <c r="AL32" s="171"/>
      <c r="AM32" s="171"/>
      <c r="AN32" s="171"/>
      <c r="AO32" s="171"/>
      <c r="AP32" s="32"/>
      <c r="AQ32" s="32"/>
      <c r="AR32" s="33"/>
      <c r="AS32" s="32"/>
      <c r="AT32" s="32"/>
      <c r="AU32" s="32"/>
      <c r="AV32" s="32"/>
      <c r="AW32" s="32"/>
      <c r="AX32" s="32"/>
      <c r="AY32" s="32"/>
      <c r="AZ32" s="32"/>
    </row>
    <row r="33" spans="1:57" s="2" customFormat="1" ht="14.45" customHeight="1">
      <c r="B33" s="30"/>
      <c r="F33" s="31" t="s">
        <v>35</v>
      </c>
      <c r="L33" s="169">
        <v>0.2</v>
      </c>
      <c r="M33" s="168"/>
      <c r="N33" s="168"/>
      <c r="O33" s="168"/>
      <c r="P33" s="168"/>
      <c r="W33" s="167">
        <f>AK29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f>ROUND(W33*0.2,2)</f>
        <v>0</v>
      </c>
      <c r="AL33" s="168"/>
      <c r="AM33" s="168"/>
      <c r="AN33" s="168"/>
      <c r="AO33" s="168"/>
      <c r="AR33" s="30"/>
    </row>
    <row r="34" spans="1:57" s="2" customFormat="1" ht="14.45" hidden="1" customHeight="1">
      <c r="B34" s="30"/>
      <c r="F34" s="22" t="s">
        <v>36</v>
      </c>
      <c r="L34" s="169">
        <v>0.2</v>
      </c>
      <c r="M34" s="168"/>
      <c r="N34" s="168"/>
      <c r="O34" s="168"/>
      <c r="P34" s="168"/>
      <c r="W34" s="167" t="e">
        <f>ROUND(BB94 + SUM(CF97), 2)</f>
        <v>#REF!</v>
      </c>
      <c r="X34" s="168"/>
      <c r="Y34" s="168"/>
      <c r="Z34" s="168"/>
      <c r="AA34" s="168"/>
      <c r="AB34" s="168"/>
      <c r="AC34" s="168"/>
      <c r="AD34" s="168"/>
      <c r="AE34" s="168"/>
      <c r="AK34" s="167">
        <v>0</v>
      </c>
      <c r="AL34" s="168"/>
      <c r="AM34" s="168"/>
      <c r="AN34" s="168"/>
      <c r="AO34" s="168"/>
      <c r="AR34" s="30"/>
    </row>
    <row r="35" spans="1:57" s="2" customFormat="1" ht="14.45" hidden="1" customHeight="1">
      <c r="B35" s="30"/>
      <c r="F35" s="22" t="s">
        <v>37</v>
      </c>
      <c r="L35" s="169">
        <v>0.2</v>
      </c>
      <c r="M35" s="168"/>
      <c r="N35" s="168"/>
      <c r="O35" s="168"/>
      <c r="P35" s="168"/>
      <c r="W35" s="167" t="e">
        <f>ROUND(BC94 + SUM(CG97), 2)</f>
        <v>#REF!</v>
      </c>
      <c r="X35" s="168"/>
      <c r="Y35" s="168"/>
      <c r="Z35" s="168"/>
      <c r="AA35" s="168"/>
      <c r="AB35" s="168"/>
      <c r="AC35" s="168"/>
      <c r="AD35" s="168"/>
      <c r="AE35" s="168"/>
      <c r="AK35" s="167">
        <v>0</v>
      </c>
      <c r="AL35" s="168"/>
      <c r="AM35" s="168"/>
      <c r="AN35" s="168"/>
      <c r="AO35" s="168"/>
      <c r="AR35" s="30"/>
    </row>
    <row r="36" spans="1:57" s="2" customFormat="1" ht="14.45" hidden="1" customHeight="1">
      <c r="B36" s="30"/>
      <c r="F36" s="31" t="s">
        <v>38</v>
      </c>
      <c r="L36" s="172">
        <v>0</v>
      </c>
      <c r="M36" s="171"/>
      <c r="N36" s="171"/>
      <c r="O36" s="171"/>
      <c r="P36" s="171"/>
      <c r="Q36" s="32"/>
      <c r="R36" s="32"/>
      <c r="S36" s="32"/>
      <c r="T36" s="32"/>
      <c r="U36" s="32"/>
      <c r="V36" s="32"/>
      <c r="W36" s="170" t="e">
        <f>ROUND(BD94 + SUM(CH97), 2)</f>
        <v>#REF!</v>
      </c>
      <c r="X36" s="171"/>
      <c r="Y36" s="171"/>
      <c r="Z36" s="171"/>
      <c r="AA36" s="171"/>
      <c r="AB36" s="171"/>
      <c r="AC36" s="171"/>
      <c r="AD36" s="171"/>
      <c r="AE36" s="171"/>
      <c r="AF36" s="32"/>
      <c r="AG36" s="32"/>
      <c r="AH36" s="32"/>
      <c r="AI36" s="32"/>
      <c r="AJ36" s="32"/>
      <c r="AK36" s="170">
        <v>0</v>
      </c>
      <c r="AL36" s="171"/>
      <c r="AM36" s="171"/>
      <c r="AN36" s="171"/>
      <c r="AO36" s="171"/>
      <c r="AP36" s="32"/>
      <c r="AQ36" s="32"/>
      <c r="AR36" s="33"/>
      <c r="AS36" s="32"/>
      <c r="AT36" s="32"/>
      <c r="AU36" s="32"/>
      <c r="AV36" s="32"/>
      <c r="AW36" s="32"/>
      <c r="AX36" s="32"/>
      <c r="AY36" s="32"/>
      <c r="AZ36" s="32"/>
    </row>
    <row r="37" spans="1:57" s="1" customFormat="1" ht="6.95" customHeight="1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6"/>
      <c r="BE37" s="25"/>
    </row>
    <row r="38" spans="1:57" s="1" customFormat="1" ht="25.9" customHeight="1">
      <c r="A38" s="25"/>
      <c r="B38" s="26"/>
      <c r="C38" s="34"/>
      <c r="D38" s="35" t="s">
        <v>39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40</v>
      </c>
      <c r="U38" s="36"/>
      <c r="V38" s="36"/>
      <c r="W38" s="36"/>
      <c r="X38" s="149" t="s">
        <v>41</v>
      </c>
      <c r="Y38" s="150"/>
      <c r="Z38" s="150"/>
      <c r="AA38" s="150"/>
      <c r="AB38" s="150"/>
      <c r="AC38" s="36"/>
      <c r="AD38" s="36"/>
      <c r="AE38" s="36"/>
      <c r="AF38" s="36"/>
      <c r="AG38" s="36"/>
      <c r="AH38" s="36"/>
      <c r="AI38" s="36"/>
      <c r="AJ38" s="36"/>
      <c r="AK38" s="151" t="e">
        <f>SUM(AK29:AK36)</f>
        <v>#REF!</v>
      </c>
      <c r="AL38" s="150"/>
      <c r="AM38" s="150"/>
      <c r="AN38" s="150"/>
      <c r="AO38" s="152"/>
      <c r="AP38" s="34"/>
      <c r="AQ38" s="34"/>
      <c r="AR38" s="26"/>
      <c r="BE38" s="25"/>
    </row>
    <row r="39" spans="1:57" s="1" customFormat="1" ht="6.95" customHeight="1">
      <c r="A39" s="25"/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6"/>
      <c r="BE39" s="25"/>
    </row>
    <row r="40" spans="1:57" s="1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6"/>
      <c r="BE40" s="25"/>
    </row>
    <row r="41" spans="1:57" ht="14.45" customHeight="1">
      <c r="B41" s="16"/>
      <c r="AR41" s="16"/>
    </row>
    <row r="42" spans="1:57" ht="14.45" customHeight="1">
      <c r="B42" s="16"/>
      <c r="AR42" s="16"/>
    </row>
    <row r="43" spans="1:57" ht="14.45" customHeight="1">
      <c r="B43" s="16"/>
      <c r="AR43" s="16"/>
    </row>
    <row r="44" spans="1:57" ht="14.45" customHeight="1">
      <c r="B44" s="16"/>
      <c r="AR44" s="16"/>
    </row>
    <row r="45" spans="1:57" ht="14.45" customHeight="1">
      <c r="B45" s="16"/>
      <c r="AR45" s="16"/>
    </row>
    <row r="46" spans="1:57" ht="14.45" customHeight="1">
      <c r="B46" s="16"/>
      <c r="AR46" s="16"/>
    </row>
    <row r="47" spans="1:57" ht="14.45" customHeight="1">
      <c r="B47" s="16"/>
      <c r="AR47" s="16"/>
    </row>
    <row r="48" spans="1:57" ht="14.45" customHeight="1">
      <c r="B48" s="16"/>
      <c r="AR48" s="16"/>
    </row>
    <row r="49" spans="1:57" s="1" customFormat="1" ht="14.45" customHeight="1">
      <c r="B49" s="38"/>
      <c r="D49" s="39" t="s">
        <v>42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43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1" customFormat="1" ht="12.75">
      <c r="A60" s="25"/>
      <c r="B60" s="26"/>
      <c r="C60" s="25"/>
      <c r="D60" s="41" t="s">
        <v>44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1" t="s">
        <v>45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1" t="s">
        <v>44</v>
      </c>
      <c r="AI60" s="28"/>
      <c r="AJ60" s="28"/>
      <c r="AK60" s="28"/>
      <c r="AL60" s="28"/>
      <c r="AM60" s="41" t="s">
        <v>45</v>
      </c>
      <c r="AN60" s="28"/>
      <c r="AO60" s="28"/>
      <c r="AP60" s="25"/>
      <c r="AQ60" s="25"/>
      <c r="AR60" s="26"/>
      <c r="BE60" s="25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1" customFormat="1" ht="12.75">
      <c r="A64" s="25"/>
      <c r="B64" s="26"/>
      <c r="C64" s="25"/>
      <c r="D64" s="39" t="s">
        <v>46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47</v>
      </c>
      <c r="AI64" s="42"/>
      <c r="AJ64" s="42"/>
      <c r="AK64" s="42"/>
      <c r="AL64" s="42"/>
      <c r="AM64" s="42"/>
      <c r="AN64" s="42"/>
      <c r="AO64" s="42"/>
      <c r="AP64" s="25"/>
      <c r="AQ64" s="25"/>
      <c r="AR64" s="26"/>
      <c r="BE64" s="25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1" customFormat="1" ht="12.75">
      <c r="A75" s="25"/>
      <c r="B75" s="26"/>
      <c r="C75" s="25"/>
      <c r="D75" s="41" t="s">
        <v>44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1" t="s">
        <v>45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1" t="s">
        <v>44</v>
      </c>
      <c r="AI75" s="28"/>
      <c r="AJ75" s="28"/>
      <c r="AK75" s="28"/>
      <c r="AL75" s="28"/>
      <c r="AM75" s="41" t="s">
        <v>45</v>
      </c>
      <c r="AN75" s="28"/>
      <c r="AO75" s="28"/>
      <c r="AP75" s="25"/>
      <c r="AQ75" s="25"/>
      <c r="AR75" s="26"/>
      <c r="BE75" s="25"/>
    </row>
    <row r="76" spans="1:57" s="1" customFormat="1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6"/>
      <c r="BE76" s="25"/>
    </row>
    <row r="77" spans="1:57" s="1" customFormat="1" ht="6.95" customHeight="1">
      <c r="A77" s="25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6"/>
      <c r="BE77" s="25"/>
    </row>
    <row r="81" spans="1:91" s="1" customFormat="1" ht="6.95" customHeight="1">
      <c r="A81" s="25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6"/>
      <c r="BE81" s="25"/>
    </row>
    <row r="82" spans="1:91" s="1" customFormat="1" ht="24.95" customHeight="1">
      <c r="A82" s="25"/>
      <c r="B82" s="26"/>
      <c r="C82" s="17" t="s">
        <v>48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6"/>
      <c r="BE82" s="25"/>
    </row>
    <row r="83" spans="1:91" s="1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6"/>
      <c r="BE83" s="25"/>
    </row>
    <row r="84" spans="1:91" s="3" customFormat="1" ht="12" customHeight="1">
      <c r="B84" s="47"/>
      <c r="C84" s="22" t="s">
        <v>11</v>
      </c>
      <c r="L84" s="3" t="str">
        <f>K5</f>
        <v>1521</v>
      </c>
      <c r="AR84" s="47"/>
    </row>
    <row r="85" spans="1:91" s="4" customFormat="1" ht="36.950000000000003" customHeight="1">
      <c r="B85" s="48"/>
      <c r="C85" s="49" t="s">
        <v>13</v>
      </c>
      <c r="L85" s="153" t="str">
        <f>K6</f>
        <v xml:space="preserve">ZŠ Drieňova </v>
      </c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R85" s="48"/>
    </row>
    <row r="86" spans="1:91" s="1" customFormat="1" ht="6.95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6"/>
      <c r="BE86" s="25"/>
    </row>
    <row r="87" spans="1:91" s="1" customFormat="1" ht="12" customHeight="1">
      <c r="A87" s="25"/>
      <c r="B87" s="26"/>
      <c r="C87" s="22" t="s">
        <v>16</v>
      </c>
      <c r="D87" s="25"/>
      <c r="E87" s="25"/>
      <c r="F87" s="25"/>
      <c r="G87" s="25"/>
      <c r="H87" s="25"/>
      <c r="I87" s="25"/>
      <c r="J87" s="25"/>
      <c r="K87" s="25"/>
      <c r="L87" s="50" t="str">
        <f>IF(K8="","",K8)</f>
        <v xml:space="preserve"> 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2" t="s">
        <v>18</v>
      </c>
      <c r="AJ87" s="25"/>
      <c r="AK87" s="25"/>
      <c r="AL87" s="25"/>
      <c r="AM87" s="166" t="str">
        <f>IF(AN8= "","",AN8)</f>
        <v/>
      </c>
      <c r="AN87" s="166"/>
      <c r="AO87" s="25"/>
      <c r="AP87" s="25"/>
      <c r="AQ87" s="25"/>
      <c r="AR87" s="26"/>
      <c r="BE87" s="25"/>
    </row>
    <row r="88" spans="1:91" s="1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6"/>
      <c r="BE88" s="25"/>
    </row>
    <row r="89" spans="1:91" s="1" customFormat="1" ht="15.2" customHeight="1">
      <c r="A89" s="25"/>
      <c r="B89" s="26"/>
      <c r="C89" s="22" t="s">
        <v>19</v>
      </c>
      <c r="D89" s="25"/>
      <c r="E89" s="25"/>
      <c r="F89" s="25"/>
      <c r="G89" s="25"/>
      <c r="H89" s="25"/>
      <c r="I89" s="25"/>
      <c r="J89" s="25"/>
      <c r="K89" s="25"/>
      <c r="L89" s="3" t="str">
        <f>IF(E11= "","",E11)</f>
        <v xml:space="preserve"> 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2" t="s">
        <v>23</v>
      </c>
      <c r="AJ89" s="25"/>
      <c r="AK89" s="25"/>
      <c r="AL89" s="25"/>
      <c r="AM89" s="159" t="str">
        <f>IF(E17="","",E17)</f>
        <v xml:space="preserve"> </v>
      </c>
      <c r="AN89" s="160"/>
      <c r="AO89" s="160"/>
      <c r="AP89" s="160"/>
      <c r="AQ89" s="25"/>
      <c r="AR89" s="26"/>
      <c r="AS89" s="155" t="s">
        <v>49</v>
      </c>
      <c r="AT89" s="156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5"/>
    </row>
    <row r="90" spans="1:91" s="1" customFormat="1" ht="15.2" customHeight="1">
      <c r="A90" s="25"/>
      <c r="B90" s="26"/>
      <c r="C90" s="22" t="s">
        <v>22</v>
      </c>
      <c r="D90" s="25"/>
      <c r="E90" s="25"/>
      <c r="F90" s="25"/>
      <c r="G90" s="25"/>
      <c r="H90" s="25"/>
      <c r="I90" s="25"/>
      <c r="J90" s="25"/>
      <c r="K90" s="25"/>
      <c r="L90" s="3" t="str">
        <f>IF(E14="","",E14)</f>
        <v/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2" t="s">
        <v>25</v>
      </c>
      <c r="AJ90" s="25"/>
      <c r="AK90" s="25"/>
      <c r="AL90" s="25"/>
      <c r="AM90" s="159"/>
      <c r="AN90" s="160"/>
      <c r="AO90" s="160"/>
      <c r="AP90" s="160"/>
      <c r="AQ90" s="25"/>
      <c r="AR90" s="26"/>
      <c r="AS90" s="157"/>
      <c r="AT90" s="158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5"/>
    </row>
    <row r="91" spans="1:91" s="1" customFormat="1" ht="10.9" customHeight="1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6"/>
      <c r="AS91" s="157"/>
      <c r="AT91" s="158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5"/>
    </row>
    <row r="92" spans="1:91" s="1" customFormat="1" ht="29.25" customHeight="1">
      <c r="A92" s="25"/>
      <c r="B92" s="26"/>
      <c r="C92" s="161" t="s">
        <v>50</v>
      </c>
      <c r="D92" s="162"/>
      <c r="E92" s="162"/>
      <c r="F92" s="162"/>
      <c r="G92" s="162"/>
      <c r="H92" s="55"/>
      <c r="I92" s="163" t="s">
        <v>51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4" t="s">
        <v>52</v>
      </c>
      <c r="AH92" s="162"/>
      <c r="AI92" s="162"/>
      <c r="AJ92" s="162"/>
      <c r="AK92" s="162"/>
      <c r="AL92" s="162"/>
      <c r="AM92" s="162"/>
      <c r="AN92" s="163" t="s">
        <v>53</v>
      </c>
      <c r="AO92" s="162"/>
      <c r="AP92" s="165"/>
      <c r="AQ92" s="56" t="s">
        <v>54</v>
      </c>
      <c r="AR92" s="26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5"/>
    </row>
    <row r="93" spans="1:91" s="1" customFormat="1" ht="10.9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6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5"/>
    </row>
    <row r="94" spans="1:91" s="5" customFormat="1" ht="32.450000000000003" customHeight="1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48"/>
      <c r="AH94" s="148"/>
      <c r="AI94" s="148"/>
      <c r="AJ94" s="148"/>
      <c r="AK94" s="148"/>
      <c r="AL94" s="148"/>
      <c r="AM94" s="148"/>
      <c r="AN94" s="135"/>
      <c r="AO94" s="135"/>
      <c r="AP94" s="135"/>
      <c r="AQ94" s="66" t="s">
        <v>1</v>
      </c>
      <c r="AR94" s="63"/>
      <c r="AS94" s="67">
        <f>ROUND(AS95,2)</f>
        <v>0</v>
      </c>
      <c r="AT94" s="68" t="e">
        <f>ROUND(SUM(AV94:AW94),2)</f>
        <v>#REF!</v>
      </c>
      <c r="AU94" s="69" t="e">
        <f>ROUND(AU95,5)</f>
        <v>#REF!</v>
      </c>
      <c r="AV94" s="68" t="e">
        <f>ROUND(AZ94*L32,2)</f>
        <v>#REF!</v>
      </c>
      <c r="AW94" s="68">
        <f>ROUND(BA94*L33,2)</f>
        <v>0</v>
      </c>
      <c r="AX94" s="68" t="e">
        <f>ROUND(BB94*L32,2)</f>
        <v>#REF!</v>
      </c>
      <c r="AY94" s="68" t="e">
        <f>ROUND(BC94*L33,2)</f>
        <v>#REF!</v>
      </c>
      <c r="AZ94" s="68" t="e">
        <f>ROUND(AZ95,2)</f>
        <v>#REF!</v>
      </c>
      <c r="BA94" s="68">
        <f>ROUND(BA95,2)</f>
        <v>0</v>
      </c>
      <c r="BB94" s="68" t="e">
        <f>ROUND(BB95,2)</f>
        <v>#REF!</v>
      </c>
      <c r="BC94" s="68" t="e">
        <f>ROUND(BC95,2)</f>
        <v>#REF!</v>
      </c>
      <c r="BD94" s="70" t="e">
        <f>ROUND(BD95,2)</f>
        <v>#REF!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6" customFormat="1" ht="16.5" customHeight="1">
      <c r="A95" s="73" t="s">
        <v>73</v>
      </c>
      <c r="B95" s="74"/>
      <c r="C95" s="75"/>
      <c r="D95" s="147" t="s">
        <v>74</v>
      </c>
      <c r="E95" s="147"/>
      <c r="F95" s="147"/>
      <c r="G95" s="147"/>
      <c r="H95" s="147"/>
      <c r="I95" s="76"/>
      <c r="J95" s="147" t="s">
        <v>75</v>
      </c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39"/>
      <c r="AH95" s="140"/>
      <c r="AI95" s="140"/>
      <c r="AJ95" s="140"/>
      <c r="AK95" s="140"/>
      <c r="AL95" s="140"/>
      <c r="AM95" s="140"/>
      <c r="AN95" s="139"/>
      <c r="AO95" s="140"/>
      <c r="AP95" s="140"/>
      <c r="AQ95" s="77" t="s">
        <v>76</v>
      </c>
      <c r="AR95" s="74"/>
      <c r="AS95" s="78">
        <v>0</v>
      </c>
      <c r="AT95" s="79" t="e">
        <f>ROUND(SUM(AV95:AW95),2)</f>
        <v>#REF!</v>
      </c>
      <c r="AU95" s="80" t="e">
        <f>'01 - Stavebné úpravy'!#REF!</f>
        <v>#REF!</v>
      </c>
      <c r="AV95" s="79" t="e">
        <f>'01 - Stavebné úpravy'!J35</f>
        <v>#REF!</v>
      </c>
      <c r="AW95" s="79">
        <f>'01 - Stavebné úpravy'!J36</f>
        <v>0</v>
      </c>
      <c r="AX95" s="79">
        <f>'01 - Stavebné úpravy'!J37</f>
        <v>0</v>
      </c>
      <c r="AY95" s="79">
        <f>'01 - Stavebné úpravy'!J38</f>
        <v>0</v>
      </c>
      <c r="AZ95" s="79" t="e">
        <f>'01 - Stavebné úpravy'!F35</f>
        <v>#REF!</v>
      </c>
      <c r="BA95" s="79">
        <f>'01 - Stavebné úpravy'!F36</f>
        <v>0</v>
      </c>
      <c r="BB95" s="79" t="e">
        <f>'01 - Stavebné úpravy'!F37</f>
        <v>#REF!</v>
      </c>
      <c r="BC95" s="79" t="e">
        <f>'01 - Stavebné úpravy'!F38</f>
        <v>#REF!</v>
      </c>
      <c r="BD95" s="81" t="e">
        <f>'01 - Stavebné úpravy'!F39</f>
        <v>#REF!</v>
      </c>
      <c r="BT95" s="82" t="s">
        <v>77</v>
      </c>
      <c r="BV95" s="82" t="s">
        <v>71</v>
      </c>
      <c r="BW95" s="82" t="s">
        <v>78</v>
      </c>
      <c r="BX95" s="82" t="s">
        <v>4</v>
      </c>
      <c r="CL95" s="82" t="s">
        <v>1</v>
      </c>
      <c r="CM95" s="82" t="s">
        <v>69</v>
      </c>
    </row>
    <row r="96" spans="1:91">
      <c r="B96" s="16"/>
      <c r="AR96" s="16"/>
    </row>
    <row r="97" spans="1:57" s="1" customFormat="1" ht="30" customHeight="1">
      <c r="A97" s="25"/>
      <c r="B97" s="26"/>
      <c r="C97" s="64" t="s">
        <v>79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83"/>
      <c r="AR97" s="26"/>
      <c r="AS97" s="57" t="s">
        <v>80</v>
      </c>
      <c r="AT97" s="58" t="s">
        <v>81</v>
      </c>
      <c r="AU97" s="58" t="s">
        <v>33</v>
      </c>
      <c r="AV97" s="59" t="s">
        <v>56</v>
      </c>
      <c r="AW97" s="25"/>
      <c r="AX97" s="25"/>
      <c r="AY97" s="25"/>
      <c r="AZ97" s="25"/>
      <c r="BA97" s="25"/>
      <c r="BB97" s="25"/>
      <c r="BC97" s="25"/>
      <c r="BD97" s="25"/>
      <c r="BE97" s="25"/>
    </row>
    <row r="98" spans="1:57" s="1" customFormat="1" ht="10.9" customHeight="1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6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</row>
    <row r="99" spans="1:57" s="1" customFormat="1" ht="30" customHeight="1">
      <c r="A99" s="25"/>
      <c r="B99" s="26"/>
      <c r="C99" s="84" t="s">
        <v>82</v>
      </c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85"/>
      <c r="AR99" s="26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</row>
    <row r="100" spans="1:57" s="1" customFormat="1" ht="6.95" customHeight="1">
      <c r="A100" s="25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6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AS89:AT91"/>
    <mergeCell ref="AM90:AP90"/>
    <mergeCell ref="C92:G92"/>
    <mergeCell ref="I92:AF92"/>
    <mergeCell ref="AG92:AM92"/>
    <mergeCell ref="AN92:AP92"/>
    <mergeCell ref="E23:AN23"/>
    <mergeCell ref="AK26:AO26"/>
    <mergeCell ref="AK27:AO27"/>
    <mergeCell ref="D95:H95"/>
    <mergeCell ref="J95:AF95"/>
    <mergeCell ref="AG94:AM94"/>
    <mergeCell ref="AN94:AP94"/>
    <mergeCell ref="X38:AB38"/>
    <mergeCell ref="AK38:AO38"/>
    <mergeCell ref="L85:AO85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</mergeCells>
  <hyperlinks>
    <hyperlink ref="A95" location="'01 - Stavebn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6"/>
  <sheetViews>
    <sheetView showGridLines="0" tabSelected="1" topLeftCell="A76" workbookViewId="0">
      <selection activeCell="M23" sqref="M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16.33203125" customWidth="1"/>
    <col min="13" max="13" width="12.33203125" customWidth="1"/>
    <col min="14" max="14" width="15" customWidth="1"/>
    <col min="15" max="15" width="11" customWidth="1"/>
    <col min="16" max="16" width="15" customWidth="1"/>
    <col min="17" max="17" width="16.33203125" customWidth="1"/>
    <col min="18" max="18" width="11" customWidth="1"/>
    <col min="19" max="19" width="15" customWidth="1"/>
    <col min="20" max="20" width="16.33203125" customWidth="1"/>
    <col min="33" max="54" width="9.33203125" hidden="1" customWidth="1"/>
  </cols>
  <sheetData>
    <row r="1" spans="1:35">
      <c r="A1" s="86"/>
    </row>
    <row r="2" spans="1:35" ht="36.950000000000003" customHeight="1">
      <c r="AI2" s="13" t="s">
        <v>78</v>
      </c>
    </row>
    <row r="3" spans="1:35" ht="6.95" customHeight="1">
      <c r="B3" s="14"/>
      <c r="C3" s="15"/>
      <c r="D3" s="15"/>
      <c r="E3" s="15"/>
      <c r="F3" s="15"/>
      <c r="G3" s="15"/>
      <c r="H3" s="15"/>
      <c r="I3" s="15"/>
      <c r="J3" s="179"/>
      <c r="K3" s="15"/>
      <c r="AI3" s="13" t="s">
        <v>69</v>
      </c>
    </row>
    <row r="4" spans="1:35" ht="24.95" customHeight="1">
      <c r="B4" s="16"/>
      <c r="D4" s="17" t="s">
        <v>83</v>
      </c>
      <c r="J4" s="180"/>
      <c r="AI4" s="13" t="s">
        <v>3</v>
      </c>
    </row>
    <row r="5" spans="1:35" ht="6.95" customHeight="1">
      <c r="B5" s="16"/>
      <c r="J5" s="180"/>
    </row>
    <row r="6" spans="1:35" ht="12" customHeight="1">
      <c r="B6" s="16"/>
      <c r="D6" s="22" t="s">
        <v>13</v>
      </c>
      <c r="J6" s="180"/>
    </row>
    <row r="7" spans="1:35" ht="16.5" customHeight="1">
      <c r="B7" s="16"/>
      <c r="E7" s="175" t="str">
        <f>'Rekapitulácia stavby'!K6</f>
        <v xml:space="preserve">ZŠ Drieňova </v>
      </c>
      <c r="F7" s="176"/>
      <c r="G7" s="176"/>
      <c r="H7" s="176"/>
      <c r="J7" s="180"/>
    </row>
    <row r="8" spans="1:35" s="1" customFormat="1" ht="12" customHeight="1">
      <c r="A8" s="25"/>
      <c r="B8" s="26"/>
      <c r="C8" s="25"/>
      <c r="D8" s="22" t="s">
        <v>84</v>
      </c>
      <c r="E8" s="25"/>
      <c r="F8" s="25"/>
      <c r="G8" s="25"/>
      <c r="H8" s="25"/>
      <c r="I8" s="25"/>
      <c r="J8" s="181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35" s="1" customFormat="1" ht="16.5" customHeight="1">
      <c r="A9" s="25"/>
      <c r="B9" s="26"/>
      <c r="C9" s="25"/>
      <c r="D9" s="25"/>
      <c r="E9" s="153" t="s">
        <v>193</v>
      </c>
      <c r="F9" s="174"/>
      <c r="G9" s="174"/>
      <c r="H9" s="174"/>
      <c r="I9" s="25"/>
      <c r="J9" s="181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35" s="1" customFormat="1">
      <c r="A10" s="25"/>
      <c r="B10" s="26"/>
      <c r="C10" s="25"/>
      <c r="D10" s="25"/>
      <c r="E10" s="25"/>
      <c r="F10" s="25"/>
      <c r="G10" s="25"/>
      <c r="H10" s="25"/>
      <c r="I10" s="25"/>
      <c r="J10" s="181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35" s="1" customFormat="1" ht="12" customHeight="1">
      <c r="A11" s="25"/>
      <c r="B11" s="26"/>
      <c r="C11" s="25"/>
      <c r="D11" s="22" t="s">
        <v>14</v>
      </c>
      <c r="E11" s="25"/>
      <c r="F11" s="20" t="s">
        <v>1</v>
      </c>
      <c r="G11" s="25"/>
      <c r="H11" s="25"/>
      <c r="I11" s="22" t="s">
        <v>15</v>
      </c>
      <c r="J11" s="182" t="s">
        <v>1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35" s="1" customFormat="1" ht="12" customHeight="1">
      <c r="A12" s="25"/>
      <c r="B12" s="26"/>
      <c r="C12" s="25"/>
      <c r="D12" s="22" t="s">
        <v>16</v>
      </c>
      <c r="E12" s="25"/>
      <c r="F12" s="20" t="s">
        <v>17</v>
      </c>
      <c r="G12" s="25"/>
      <c r="H12" s="25"/>
      <c r="I12" s="22" t="s">
        <v>18</v>
      </c>
      <c r="J12" s="183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35" s="1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181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35" s="1" customFormat="1" ht="12" customHeight="1">
      <c r="A14" s="25"/>
      <c r="B14" s="26"/>
      <c r="C14" s="25"/>
      <c r="D14" s="22" t="s">
        <v>19</v>
      </c>
      <c r="E14" s="25"/>
      <c r="F14" s="25"/>
      <c r="G14" s="25"/>
      <c r="H14" s="25"/>
      <c r="I14" s="22" t="s">
        <v>20</v>
      </c>
      <c r="J14" s="182" t="str">
        <f>IF('Rekapitulácia stavby'!AN10="","",'Rekapitulácia stavby'!AN10)</f>
        <v/>
      </c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35" s="1" customFormat="1" ht="18" customHeight="1">
      <c r="A15" s="25"/>
      <c r="B15" s="26"/>
      <c r="C15" s="25"/>
      <c r="D15" s="25"/>
      <c r="E15" s="20" t="str">
        <f>IF('Rekapitulácia stavby'!E11="","",'Rekapitulácia stavby'!E11)</f>
        <v xml:space="preserve"> </v>
      </c>
      <c r="F15" s="25"/>
      <c r="G15" s="25"/>
      <c r="H15" s="25"/>
      <c r="I15" s="22" t="s">
        <v>21</v>
      </c>
      <c r="J15" s="182" t="str">
        <f>IF('Rekapitulácia stavby'!AN11="","",'Rekapitulácia stavby'!AN11)</f>
        <v/>
      </c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35" s="1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181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s="1" customFormat="1" ht="12" customHeight="1">
      <c r="A17" s="25"/>
      <c r="B17" s="26"/>
      <c r="C17" s="25"/>
      <c r="D17" s="22" t="s">
        <v>22</v>
      </c>
      <c r="E17" s="25"/>
      <c r="F17" s="25"/>
      <c r="G17" s="25"/>
      <c r="H17" s="25"/>
      <c r="I17" s="22" t="s">
        <v>20</v>
      </c>
      <c r="J17" s="182" t="str">
        <f>'Rekapitulácia stavby'!AN13</f>
        <v/>
      </c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s="1" customFormat="1" ht="18" customHeight="1">
      <c r="A18" s="25"/>
      <c r="B18" s="26"/>
      <c r="C18" s="25"/>
      <c r="D18" s="25"/>
      <c r="E18" s="143">
        <f>'Rekapitulácia stavby'!E14</f>
        <v>0</v>
      </c>
      <c r="F18" s="143"/>
      <c r="G18" s="143"/>
      <c r="H18" s="143"/>
      <c r="I18" s="22" t="s">
        <v>21</v>
      </c>
      <c r="J18" s="182" t="str">
        <f>'Rekapitulácia stavby'!AN14</f>
        <v/>
      </c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s="1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181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s="1" customFormat="1" ht="12" customHeight="1">
      <c r="A20" s="25"/>
      <c r="B20" s="26"/>
      <c r="C20" s="25"/>
      <c r="D20" s="22" t="s">
        <v>23</v>
      </c>
      <c r="E20" s="25"/>
      <c r="F20" s="25"/>
      <c r="G20" s="25"/>
      <c r="H20" s="25"/>
      <c r="I20" s="22" t="s">
        <v>20</v>
      </c>
      <c r="J20" s="182" t="str">
        <f>IF('Rekapitulácia stavby'!AN16="","",'Rekapitulácia stavby'!AN16)</f>
        <v/>
      </c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s="1" customFormat="1" ht="18" customHeight="1">
      <c r="A21" s="25"/>
      <c r="B21" s="26"/>
      <c r="C21" s="25"/>
      <c r="D21" s="25"/>
      <c r="E21" s="20" t="str">
        <f>IF('Rekapitulácia stavby'!E17="","",'Rekapitulácia stavby'!E17)</f>
        <v xml:space="preserve"> </v>
      </c>
      <c r="F21" s="25"/>
      <c r="G21" s="25"/>
      <c r="H21" s="25"/>
      <c r="I21" s="22" t="s">
        <v>21</v>
      </c>
      <c r="J21" s="182" t="str">
        <f>IF('Rekapitulácia stavby'!AN17="","",'Rekapitulácia stavby'!AN17)</f>
        <v/>
      </c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s="1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181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s="1" customFormat="1" ht="12" customHeight="1">
      <c r="A23" s="25"/>
      <c r="B23" s="26"/>
      <c r="C23" s="25"/>
      <c r="D23" s="22" t="s">
        <v>25</v>
      </c>
      <c r="E23" s="25"/>
      <c r="F23" s="25"/>
      <c r="G23" s="25"/>
      <c r="H23" s="25"/>
      <c r="I23" s="22" t="s">
        <v>20</v>
      </c>
      <c r="J23" s="182" t="str">
        <f>IF('Rekapitulácia stavby'!AN19="","",'Rekapitulácia stavby'!AN19)</f>
        <v/>
      </c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s="1" customFormat="1" ht="18" customHeight="1">
      <c r="A24" s="25"/>
      <c r="B24" s="26"/>
      <c r="C24" s="25"/>
      <c r="D24" s="25"/>
      <c r="E24" s="20" t="str">
        <f>IF('Rekapitulácia stavby'!E20="","",'Rekapitulácia stavby'!E20)</f>
        <v/>
      </c>
      <c r="F24" s="25"/>
      <c r="G24" s="25"/>
      <c r="H24" s="25"/>
      <c r="I24" s="22" t="s">
        <v>21</v>
      </c>
      <c r="J24" s="182" t="str">
        <f>IF('Rekapitulácia stavby'!AN20="","",'Rekapitulácia stavby'!AN20)</f>
        <v/>
      </c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s="1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181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s="1" customFormat="1" ht="12" customHeight="1">
      <c r="A26" s="25"/>
      <c r="B26" s="26"/>
      <c r="C26" s="25"/>
      <c r="D26" s="22" t="s">
        <v>26</v>
      </c>
      <c r="E26" s="25"/>
      <c r="F26" s="25"/>
      <c r="G26" s="25"/>
      <c r="H26" s="25"/>
      <c r="I26" s="25"/>
      <c r="J26" s="181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s="7" customFormat="1" ht="16.5" customHeight="1">
      <c r="A27" s="87"/>
      <c r="B27" s="88"/>
      <c r="C27" s="87"/>
      <c r="D27" s="87"/>
      <c r="E27" s="145" t="s">
        <v>1</v>
      </c>
      <c r="F27" s="145"/>
      <c r="G27" s="145"/>
      <c r="H27" s="145"/>
      <c r="I27" s="87"/>
      <c r="J27" s="184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s="1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181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s="1" customFormat="1" ht="6.95" customHeight="1">
      <c r="A29" s="25"/>
      <c r="B29" s="26"/>
      <c r="C29" s="25"/>
      <c r="D29" s="61"/>
      <c r="E29" s="61"/>
      <c r="F29" s="61"/>
      <c r="G29" s="61"/>
      <c r="H29" s="61"/>
      <c r="I29" s="61"/>
      <c r="J29" s="185"/>
      <c r="K29" s="61"/>
      <c r="L29" s="25"/>
      <c r="M29" s="25"/>
      <c r="N29" s="25"/>
      <c r="O29" s="25"/>
      <c r="P29" s="25"/>
      <c r="Q29" s="25"/>
      <c r="R29" s="25"/>
      <c r="S29" s="25"/>
      <c r="T29" s="25"/>
    </row>
    <row r="30" spans="1:20" s="1" customFormat="1" ht="14.45" customHeight="1">
      <c r="A30" s="25"/>
      <c r="B30" s="26"/>
      <c r="C30" s="25"/>
      <c r="D30" s="20" t="s">
        <v>85</v>
      </c>
      <c r="E30" s="25"/>
      <c r="F30" s="25"/>
      <c r="G30" s="25"/>
      <c r="H30" s="25"/>
      <c r="I30" s="25"/>
      <c r="J30" s="186">
        <f>J111</f>
        <v>0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s="1" customFormat="1" ht="14.45" customHeight="1">
      <c r="A31" s="25"/>
      <c r="B31" s="26"/>
      <c r="C31" s="25"/>
      <c r="D31" s="24" t="s">
        <v>86</v>
      </c>
      <c r="E31" s="25"/>
      <c r="F31" s="25"/>
      <c r="G31" s="25"/>
      <c r="H31" s="25"/>
      <c r="I31" s="25"/>
      <c r="J31" s="186">
        <v>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s="1" customFormat="1" ht="25.35" customHeight="1">
      <c r="A32" s="25"/>
      <c r="B32" s="26"/>
      <c r="C32" s="25"/>
      <c r="D32" s="89" t="s">
        <v>29</v>
      </c>
      <c r="E32" s="25"/>
      <c r="F32" s="25"/>
      <c r="G32" s="25"/>
      <c r="H32" s="25"/>
      <c r="I32" s="25"/>
      <c r="J32" s="187">
        <f>J30</f>
        <v>0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s="1" customFormat="1" ht="6.95" customHeight="1">
      <c r="A33" s="25"/>
      <c r="B33" s="26"/>
      <c r="C33" s="25"/>
      <c r="D33" s="61"/>
      <c r="E33" s="61"/>
      <c r="F33" s="61"/>
      <c r="G33" s="61"/>
      <c r="H33" s="61"/>
      <c r="I33" s="61"/>
      <c r="J33" s="185"/>
      <c r="K33" s="61"/>
      <c r="L33" s="25"/>
      <c r="M33" s="25"/>
      <c r="N33" s="25"/>
      <c r="O33" s="25"/>
      <c r="P33" s="25"/>
      <c r="Q33" s="25"/>
      <c r="R33" s="25"/>
      <c r="S33" s="25"/>
      <c r="T33" s="25"/>
    </row>
    <row r="34" spans="1:20" s="1" customFormat="1" ht="14.45" customHeight="1">
      <c r="A34" s="25"/>
      <c r="B34" s="26"/>
      <c r="C34" s="25"/>
      <c r="D34" s="25"/>
      <c r="E34" s="25"/>
      <c r="F34" s="29" t="s">
        <v>31</v>
      </c>
      <c r="G34" s="25"/>
      <c r="H34" s="25"/>
      <c r="I34" s="29" t="s">
        <v>30</v>
      </c>
      <c r="J34" s="188" t="s">
        <v>32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s="1" customFormat="1" ht="14.45" customHeight="1">
      <c r="A35" s="25"/>
      <c r="B35" s="26"/>
      <c r="C35" s="25"/>
      <c r="D35" s="90" t="s">
        <v>33</v>
      </c>
      <c r="E35" s="31" t="s">
        <v>34</v>
      </c>
      <c r="F35" s="91" t="e">
        <f>ROUND((SUM(AT109:AT110) + SUM(AT130:AT165)),  2)</f>
        <v>#REF!</v>
      </c>
      <c r="G35" s="92"/>
      <c r="H35" s="92"/>
      <c r="I35" s="93">
        <v>0.2</v>
      </c>
      <c r="J35" s="189" t="e">
        <f>ROUND(((SUM(AT109:AT110) + SUM(AT130:AT165))*I35),  2)</f>
        <v>#REF!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s="1" customFormat="1" ht="14.45" customHeight="1">
      <c r="A36" s="25"/>
      <c r="B36" s="26"/>
      <c r="C36" s="25"/>
      <c r="D36" s="25"/>
      <c r="E36" s="31" t="s">
        <v>35</v>
      </c>
      <c r="F36" s="94">
        <f>J32</f>
        <v>0</v>
      </c>
      <c r="G36" s="25"/>
      <c r="H36" s="25"/>
      <c r="I36" s="95">
        <v>0.2</v>
      </c>
      <c r="J36" s="190">
        <f>ROUND(F36*0.2,2)</f>
        <v>0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1:20" s="1" customFormat="1" ht="14.45" hidden="1" customHeight="1">
      <c r="A37" s="25"/>
      <c r="B37" s="26"/>
      <c r="C37" s="25"/>
      <c r="D37" s="25"/>
      <c r="E37" s="22" t="s">
        <v>36</v>
      </c>
      <c r="F37" s="94" t="e">
        <f>ROUND((SUM(AV109:AV110) + SUM(AV130:AV165)),  2)</f>
        <v>#REF!</v>
      </c>
      <c r="G37" s="25"/>
      <c r="H37" s="25"/>
      <c r="I37" s="95">
        <v>0.2</v>
      </c>
      <c r="J37" s="190">
        <f>0</f>
        <v>0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1:20" s="1" customFormat="1" ht="14.45" hidden="1" customHeight="1">
      <c r="A38" s="25"/>
      <c r="B38" s="26"/>
      <c r="C38" s="25"/>
      <c r="D38" s="25"/>
      <c r="E38" s="22" t="s">
        <v>37</v>
      </c>
      <c r="F38" s="94" t="e">
        <f>ROUND((SUM(AW109:AW110) + SUM(AW130:AW165)),  2)</f>
        <v>#REF!</v>
      </c>
      <c r="G38" s="25"/>
      <c r="H38" s="25"/>
      <c r="I38" s="95">
        <v>0.2</v>
      </c>
      <c r="J38" s="190">
        <f>0</f>
        <v>0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20" s="1" customFormat="1" ht="14.45" hidden="1" customHeight="1">
      <c r="A39" s="25"/>
      <c r="B39" s="26"/>
      <c r="C39" s="25"/>
      <c r="D39" s="25"/>
      <c r="E39" s="31" t="s">
        <v>38</v>
      </c>
      <c r="F39" s="91" t="e">
        <f>ROUND((SUM(AX109:AX110) + SUM(AX130:AX165)),  2)</f>
        <v>#REF!</v>
      </c>
      <c r="G39" s="92"/>
      <c r="H39" s="92"/>
      <c r="I39" s="93">
        <v>0</v>
      </c>
      <c r="J39" s="189">
        <f>0</f>
        <v>0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s="1" customFormat="1" ht="6.95" customHeight="1">
      <c r="A40" s="25"/>
      <c r="B40" s="26"/>
      <c r="C40" s="25"/>
      <c r="D40" s="25"/>
      <c r="E40" s="25"/>
      <c r="F40" s="25"/>
      <c r="G40" s="25"/>
      <c r="H40" s="25"/>
      <c r="I40" s="25"/>
      <c r="J40" s="181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s="1" customFormat="1" ht="25.35" customHeight="1">
      <c r="A41" s="25"/>
      <c r="B41" s="26"/>
      <c r="C41" s="85"/>
      <c r="D41" s="96" t="s">
        <v>39</v>
      </c>
      <c r="E41" s="55"/>
      <c r="F41" s="55"/>
      <c r="G41" s="97" t="s">
        <v>40</v>
      </c>
      <c r="H41" s="98" t="s">
        <v>41</v>
      </c>
      <c r="I41" s="55"/>
      <c r="J41" s="191" t="e">
        <f>SUM(J32:J39)</f>
        <v>#REF!</v>
      </c>
      <c r="K41" s="99"/>
      <c r="L41" s="25"/>
      <c r="M41" s="25"/>
      <c r="N41" s="25"/>
      <c r="O41" s="25"/>
      <c r="P41" s="25"/>
      <c r="Q41" s="25"/>
      <c r="R41" s="25"/>
      <c r="S41" s="25"/>
      <c r="T41" s="25"/>
    </row>
    <row r="42" spans="1:20" s="1" customFormat="1" ht="14.45" customHeight="1">
      <c r="A42" s="25"/>
      <c r="B42" s="26"/>
      <c r="C42" s="25"/>
      <c r="D42" s="25"/>
      <c r="E42" s="25"/>
      <c r="F42" s="25"/>
      <c r="G42" s="25"/>
      <c r="H42" s="25"/>
      <c r="I42" s="25"/>
      <c r="J42" s="181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1:20" ht="14.45" customHeight="1">
      <c r="B43" s="16"/>
      <c r="J43" s="180"/>
    </row>
    <row r="44" spans="1:20" ht="14.45" customHeight="1">
      <c r="B44" s="16"/>
      <c r="J44" s="180"/>
    </row>
    <row r="45" spans="1:20" ht="14.45" customHeight="1">
      <c r="B45" s="16"/>
      <c r="J45" s="180"/>
    </row>
    <row r="46" spans="1:20" ht="14.45" customHeight="1">
      <c r="B46" s="16"/>
      <c r="J46" s="180"/>
    </row>
    <row r="47" spans="1:20" ht="14.45" customHeight="1">
      <c r="B47" s="16"/>
      <c r="J47" s="180"/>
    </row>
    <row r="48" spans="1:20" ht="14.45" customHeight="1">
      <c r="B48" s="16"/>
      <c r="J48" s="180"/>
    </row>
    <row r="49" spans="1:20" ht="14.45" customHeight="1">
      <c r="B49" s="16"/>
      <c r="J49" s="180"/>
    </row>
    <row r="50" spans="1:20" s="1" customFormat="1" ht="14.45" customHeight="1">
      <c r="B50" s="38"/>
      <c r="D50" s="39" t="s">
        <v>42</v>
      </c>
      <c r="E50" s="40"/>
      <c r="F50" s="40"/>
      <c r="G50" s="39" t="s">
        <v>43</v>
      </c>
      <c r="H50" s="40"/>
      <c r="I50" s="40"/>
      <c r="J50" s="192"/>
      <c r="K50" s="40"/>
    </row>
    <row r="51" spans="1:20">
      <c r="B51" s="16"/>
      <c r="J51" s="180"/>
    </row>
    <row r="52" spans="1:20">
      <c r="B52" s="16"/>
      <c r="J52" s="180"/>
    </row>
    <row r="53" spans="1:20">
      <c r="B53" s="16"/>
      <c r="J53" s="180"/>
    </row>
    <row r="54" spans="1:20">
      <c r="B54" s="16"/>
      <c r="J54" s="180"/>
    </row>
    <row r="55" spans="1:20">
      <c r="B55" s="16"/>
      <c r="J55" s="180"/>
    </row>
    <row r="56" spans="1:20">
      <c r="B56" s="16"/>
      <c r="J56" s="180"/>
    </row>
    <row r="57" spans="1:20">
      <c r="B57" s="16"/>
      <c r="J57" s="180"/>
    </row>
    <row r="58" spans="1:20">
      <c r="B58" s="16"/>
      <c r="J58" s="180"/>
    </row>
    <row r="59" spans="1:20">
      <c r="B59" s="16"/>
      <c r="J59" s="180"/>
    </row>
    <row r="60" spans="1:20">
      <c r="B60" s="16"/>
      <c r="J60" s="180"/>
    </row>
    <row r="61" spans="1:20" s="1" customFormat="1" ht="12.75">
      <c r="A61" s="25"/>
      <c r="B61" s="26"/>
      <c r="C61" s="25"/>
      <c r="D61" s="41" t="s">
        <v>44</v>
      </c>
      <c r="E61" s="28"/>
      <c r="F61" s="100" t="s">
        <v>45</v>
      </c>
      <c r="G61" s="41" t="s">
        <v>44</v>
      </c>
      <c r="H61" s="28"/>
      <c r="I61" s="28"/>
      <c r="J61" s="193" t="s">
        <v>45</v>
      </c>
      <c r="K61" s="28"/>
      <c r="L61" s="25"/>
      <c r="M61" s="25"/>
      <c r="N61" s="25"/>
      <c r="O61" s="25"/>
      <c r="P61" s="25"/>
      <c r="Q61" s="25"/>
      <c r="R61" s="25"/>
      <c r="S61" s="25"/>
      <c r="T61" s="25"/>
    </row>
    <row r="62" spans="1:20">
      <c r="B62" s="16"/>
      <c r="J62" s="180"/>
    </row>
    <row r="63" spans="1:20">
      <c r="B63" s="16"/>
      <c r="J63" s="180"/>
    </row>
    <row r="64" spans="1:20">
      <c r="B64" s="16"/>
      <c r="J64" s="180"/>
    </row>
    <row r="65" spans="1:20" s="1" customFormat="1" ht="12.75">
      <c r="A65" s="25"/>
      <c r="B65" s="26"/>
      <c r="C65" s="25"/>
      <c r="D65" s="39" t="s">
        <v>46</v>
      </c>
      <c r="E65" s="42"/>
      <c r="F65" s="42"/>
      <c r="G65" s="39" t="s">
        <v>47</v>
      </c>
      <c r="H65" s="42"/>
      <c r="I65" s="42"/>
      <c r="J65" s="194"/>
      <c r="K65" s="42"/>
      <c r="L65" s="25"/>
      <c r="M65" s="25"/>
      <c r="N65" s="25"/>
      <c r="O65" s="25"/>
      <c r="P65" s="25"/>
      <c r="Q65" s="25"/>
      <c r="R65" s="25"/>
      <c r="S65" s="25"/>
      <c r="T65" s="25"/>
    </row>
    <row r="66" spans="1:20">
      <c r="B66" s="16"/>
      <c r="J66" s="180"/>
    </row>
    <row r="67" spans="1:20">
      <c r="B67" s="16"/>
      <c r="J67" s="180"/>
    </row>
    <row r="68" spans="1:20">
      <c r="B68" s="16"/>
      <c r="J68" s="180"/>
    </row>
    <row r="69" spans="1:20">
      <c r="B69" s="16"/>
      <c r="J69" s="180"/>
    </row>
    <row r="70" spans="1:20">
      <c r="B70" s="16"/>
      <c r="J70" s="180"/>
    </row>
    <row r="71" spans="1:20">
      <c r="B71" s="16"/>
      <c r="J71" s="180"/>
    </row>
    <row r="72" spans="1:20">
      <c r="B72" s="16"/>
      <c r="J72" s="180"/>
    </row>
    <row r="73" spans="1:20">
      <c r="B73" s="16"/>
      <c r="J73" s="180"/>
    </row>
    <row r="74" spans="1:20">
      <c r="B74" s="16"/>
      <c r="J74" s="180"/>
    </row>
    <row r="75" spans="1:20">
      <c r="B75" s="16"/>
      <c r="J75" s="180"/>
    </row>
    <row r="76" spans="1:20" s="1" customFormat="1" ht="12.75">
      <c r="A76" s="25"/>
      <c r="B76" s="26"/>
      <c r="C76" s="25"/>
      <c r="D76" s="41" t="s">
        <v>44</v>
      </c>
      <c r="E76" s="28"/>
      <c r="F76" s="100" t="s">
        <v>45</v>
      </c>
      <c r="G76" s="41" t="s">
        <v>44</v>
      </c>
      <c r="H76" s="28"/>
      <c r="I76" s="28"/>
      <c r="J76" s="193" t="s">
        <v>45</v>
      </c>
      <c r="K76" s="28"/>
      <c r="L76" s="25"/>
      <c r="M76" s="25"/>
      <c r="N76" s="25"/>
      <c r="O76" s="25"/>
      <c r="P76" s="25"/>
      <c r="Q76" s="25"/>
      <c r="R76" s="25"/>
      <c r="S76" s="25"/>
      <c r="T76" s="25"/>
    </row>
    <row r="77" spans="1:20" s="1" customFormat="1" ht="14.45" customHeight="1">
      <c r="A77" s="25"/>
      <c r="B77" s="43"/>
      <c r="C77" s="44"/>
      <c r="D77" s="44"/>
      <c r="E77" s="44"/>
      <c r="F77" s="44"/>
      <c r="G77" s="44"/>
      <c r="H77" s="44"/>
      <c r="I77" s="44"/>
      <c r="J77" s="195"/>
      <c r="K77" s="44"/>
      <c r="L77" s="25"/>
      <c r="M77" s="25"/>
      <c r="N77" s="25"/>
      <c r="O77" s="25"/>
      <c r="P77" s="25"/>
      <c r="Q77" s="25"/>
      <c r="R77" s="25"/>
      <c r="S77" s="25"/>
      <c r="T77" s="25"/>
    </row>
    <row r="78" spans="1:20">
      <c r="J78" s="180"/>
    </row>
    <row r="79" spans="1:20">
      <c r="J79" s="180"/>
    </row>
    <row r="80" spans="1:20">
      <c r="J80" s="180"/>
    </row>
    <row r="81" spans="1:36" s="1" customFormat="1" ht="6.95" customHeight="1">
      <c r="A81" s="25"/>
      <c r="B81" s="45"/>
      <c r="C81" s="46"/>
      <c r="D81" s="46"/>
      <c r="E81" s="46"/>
      <c r="F81" s="46"/>
      <c r="G81" s="46"/>
      <c r="H81" s="46"/>
      <c r="I81" s="46"/>
      <c r="J81" s="196"/>
      <c r="K81" s="46"/>
      <c r="L81" s="25"/>
      <c r="M81" s="25"/>
      <c r="N81" s="25"/>
      <c r="O81" s="25"/>
      <c r="P81" s="25"/>
      <c r="Q81" s="25"/>
      <c r="R81" s="25"/>
      <c r="S81" s="25"/>
      <c r="T81" s="25"/>
    </row>
    <row r="82" spans="1:36" s="1" customFormat="1" ht="24.95" customHeight="1">
      <c r="A82" s="25"/>
      <c r="B82" s="26"/>
      <c r="C82" s="17" t="s">
        <v>87</v>
      </c>
      <c r="D82" s="25"/>
      <c r="E82" s="25"/>
      <c r="F82" s="25"/>
      <c r="G82" s="25"/>
      <c r="H82" s="25"/>
      <c r="I82" s="25"/>
      <c r="J82" s="181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1:36" s="1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181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1:36" s="1" customFormat="1" ht="12" customHeight="1">
      <c r="A84" s="25"/>
      <c r="B84" s="26"/>
      <c r="C84" s="22" t="s">
        <v>13</v>
      </c>
      <c r="D84" s="25"/>
      <c r="E84" s="25"/>
      <c r="F84" s="25"/>
      <c r="G84" s="25"/>
      <c r="H84" s="25"/>
      <c r="I84" s="25"/>
      <c r="J84" s="181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1:36" s="1" customFormat="1" ht="16.5" customHeight="1">
      <c r="A85" s="25"/>
      <c r="B85" s="26"/>
      <c r="C85" s="25"/>
      <c r="D85" s="25"/>
      <c r="E85" s="175" t="str">
        <f>E7</f>
        <v xml:space="preserve">ZŠ Drieňova </v>
      </c>
      <c r="F85" s="176"/>
      <c r="G85" s="176"/>
      <c r="H85" s="176"/>
      <c r="I85" s="25"/>
      <c r="J85" s="181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1:36" s="1" customFormat="1" ht="12" customHeight="1">
      <c r="A86" s="25"/>
      <c r="B86" s="26"/>
      <c r="C86" s="22" t="s">
        <v>84</v>
      </c>
      <c r="D86" s="25"/>
      <c r="E86" s="25"/>
      <c r="F86" s="25"/>
      <c r="G86" s="25"/>
      <c r="H86" s="25"/>
      <c r="I86" s="25"/>
      <c r="J86" s="181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1:36" s="1" customFormat="1" ht="16.5" customHeight="1">
      <c r="A87" s="25"/>
      <c r="B87" s="26"/>
      <c r="C87" s="25"/>
      <c r="D87" s="25"/>
      <c r="E87" s="153" t="str">
        <f>E9</f>
        <v>02 - Spevnené plochy - chodníky</v>
      </c>
      <c r="F87" s="174"/>
      <c r="G87" s="174"/>
      <c r="H87" s="174"/>
      <c r="I87" s="25"/>
      <c r="J87" s="181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1:36" s="1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181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1:36" s="1" customFormat="1" ht="12" customHeight="1">
      <c r="A89" s="25"/>
      <c r="B89" s="26"/>
      <c r="C89" s="22" t="s">
        <v>16</v>
      </c>
      <c r="D89" s="25"/>
      <c r="E89" s="25"/>
      <c r="F89" s="20" t="str">
        <f>F12</f>
        <v xml:space="preserve"> </v>
      </c>
      <c r="G89" s="25"/>
      <c r="H89" s="25"/>
      <c r="I89" s="22" t="s">
        <v>18</v>
      </c>
      <c r="J89" s="183"/>
      <c r="K89" s="25"/>
      <c r="L89" s="25"/>
      <c r="M89" s="25"/>
      <c r="N89" s="25"/>
      <c r="O89" s="25"/>
      <c r="P89" s="25"/>
      <c r="Q89" s="25"/>
      <c r="R89" s="25"/>
      <c r="S89" s="25"/>
      <c r="T89" s="25"/>
    </row>
    <row r="90" spans="1:36" s="1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181"/>
      <c r="K90" s="25"/>
      <c r="L90" s="25"/>
      <c r="M90" s="25"/>
      <c r="N90" s="25"/>
      <c r="O90" s="25"/>
      <c r="P90" s="25"/>
      <c r="Q90" s="25"/>
      <c r="R90" s="25"/>
      <c r="S90" s="25"/>
      <c r="T90" s="25"/>
    </row>
    <row r="91" spans="1:36" s="1" customFormat="1" ht="15.2" customHeight="1">
      <c r="A91" s="25"/>
      <c r="B91" s="26"/>
      <c r="C91" s="22" t="s">
        <v>19</v>
      </c>
      <c r="D91" s="25"/>
      <c r="E91" s="25"/>
      <c r="F91" s="20" t="str">
        <f>E15</f>
        <v xml:space="preserve"> </v>
      </c>
      <c r="G91" s="25"/>
      <c r="H91" s="25"/>
      <c r="I91" s="22" t="s">
        <v>23</v>
      </c>
      <c r="J91" s="197" t="str">
        <f>E21</f>
        <v xml:space="preserve"> 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</row>
    <row r="92" spans="1:36" s="1" customFormat="1" ht="15.2" customHeight="1">
      <c r="A92" s="25"/>
      <c r="B92" s="26"/>
      <c r="C92" s="22" t="s">
        <v>22</v>
      </c>
      <c r="D92" s="25"/>
      <c r="E92" s="25"/>
      <c r="F92" s="20">
        <f>IF(E18="","",E18)</f>
        <v>0</v>
      </c>
      <c r="G92" s="25"/>
      <c r="H92" s="25"/>
      <c r="I92" s="22" t="s">
        <v>25</v>
      </c>
      <c r="J92" s="197"/>
      <c r="K92" s="25"/>
      <c r="L92" s="25"/>
      <c r="M92" s="25"/>
      <c r="N92" s="25"/>
      <c r="O92" s="25"/>
      <c r="P92" s="25"/>
      <c r="Q92" s="25"/>
      <c r="R92" s="25"/>
      <c r="S92" s="25"/>
      <c r="T92" s="25"/>
    </row>
    <row r="93" spans="1:36" s="1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181"/>
      <c r="K93" s="25"/>
      <c r="L93" s="25"/>
      <c r="M93" s="25"/>
      <c r="N93" s="25"/>
      <c r="O93" s="25"/>
      <c r="P93" s="25"/>
      <c r="Q93" s="25"/>
      <c r="R93" s="25"/>
      <c r="S93" s="25"/>
      <c r="T93" s="25"/>
    </row>
    <row r="94" spans="1:36" s="1" customFormat="1" ht="29.25" customHeight="1">
      <c r="A94" s="25"/>
      <c r="B94" s="26"/>
      <c r="C94" s="101" t="s">
        <v>88</v>
      </c>
      <c r="D94" s="85"/>
      <c r="E94" s="85"/>
      <c r="F94" s="85"/>
      <c r="G94" s="85"/>
      <c r="H94" s="85"/>
      <c r="I94" s="85"/>
      <c r="J94" s="198" t="s">
        <v>89</v>
      </c>
      <c r="K94" s="85"/>
      <c r="L94" s="25"/>
      <c r="M94" s="25"/>
      <c r="N94" s="25"/>
      <c r="O94" s="25"/>
      <c r="P94" s="25"/>
      <c r="Q94" s="25"/>
      <c r="R94" s="25"/>
      <c r="S94" s="25"/>
      <c r="T94" s="25"/>
    </row>
    <row r="95" spans="1:36" s="1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181"/>
      <c r="K95" s="25"/>
      <c r="L95" s="25"/>
      <c r="M95" s="25"/>
      <c r="N95" s="25"/>
      <c r="O95" s="25"/>
      <c r="P95" s="25"/>
      <c r="Q95" s="25"/>
      <c r="R95" s="25"/>
      <c r="S95" s="25"/>
      <c r="T95" s="25"/>
    </row>
    <row r="96" spans="1:36" s="1" customFormat="1" ht="22.9" customHeight="1">
      <c r="A96" s="25"/>
      <c r="B96" s="26"/>
      <c r="C96" s="102" t="s">
        <v>90</v>
      </c>
      <c r="D96" s="25"/>
      <c r="E96" s="25"/>
      <c r="F96" s="25"/>
      <c r="G96" s="25"/>
      <c r="H96" s="25"/>
      <c r="I96" s="25"/>
      <c r="J96" s="187"/>
      <c r="K96" s="25"/>
      <c r="L96" s="25"/>
      <c r="M96" s="25"/>
      <c r="N96" s="25"/>
      <c r="O96" s="25"/>
      <c r="P96" s="25"/>
      <c r="Q96" s="25"/>
      <c r="R96" s="25"/>
      <c r="S96" s="25"/>
      <c r="T96" s="25"/>
      <c r="AJ96" s="13" t="s">
        <v>91</v>
      </c>
    </row>
    <row r="97" spans="1:20" s="8" customFormat="1" ht="24.95" customHeight="1">
      <c r="B97" s="103"/>
      <c r="D97" s="104" t="s">
        <v>92</v>
      </c>
      <c r="E97" s="105"/>
      <c r="F97" s="105"/>
      <c r="G97" s="105"/>
      <c r="H97" s="105"/>
      <c r="I97" s="105"/>
      <c r="J97" s="199"/>
    </row>
    <row r="98" spans="1:20" s="9" customFormat="1" ht="19.899999999999999" customHeight="1">
      <c r="B98" s="106"/>
      <c r="D98" s="107" t="s">
        <v>93</v>
      </c>
      <c r="E98" s="108"/>
      <c r="F98" s="108"/>
      <c r="G98" s="108"/>
      <c r="H98" s="108"/>
      <c r="I98" s="108"/>
      <c r="J98" s="200">
        <f>J132</f>
        <v>0</v>
      </c>
    </row>
    <row r="99" spans="1:20" s="9" customFormat="1" ht="19.899999999999999" customHeight="1">
      <c r="B99" s="106"/>
      <c r="D99" s="107" t="s">
        <v>94</v>
      </c>
      <c r="E99" s="108"/>
      <c r="F99" s="108"/>
      <c r="G99" s="108"/>
      <c r="H99" s="108"/>
      <c r="I99" s="108"/>
      <c r="J99" s="200">
        <f>J137</f>
        <v>0</v>
      </c>
    </row>
    <row r="100" spans="1:20" s="9" customFormat="1" ht="19.899999999999999" customHeight="1">
      <c r="B100" s="106"/>
      <c r="D100" s="107" t="s">
        <v>95</v>
      </c>
      <c r="E100" s="108"/>
      <c r="F100" s="108"/>
      <c r="G100" s="108"/>
      <c r="H100" s="108"/>
      <c r="I100" s="108"/>
      <c r="J100" s="200">
        <f>J139</f>
        <v>0</v>
      </c>
    </row>
    <row r="101" spans="1:20" s="9" customFormat="1" ht="19.899999999999999" customHeight="1">
      <c r="B101" s="106"/>
      <c r="D101" s="107" t="s">
        <v>96</v>
      </c>
      <c r="E101" s="108"/>
      <c r="F101" s="108"/>
      <c r="G101" s="108"/>
      <c r="H101" s="108"/>
      <c r="I101" s="108"/>
      <c r="J101" s="200">
        <f>J141</f>
        <v>0</v>
      </c>
    </row>
    <row r="102" spans="1:20" s="9" customFormat="1" ht="19.899999999999999" customHeight="1">
      <c r="B102" s="106"/>
      <c r="D102" s="107" t="s">
        <v>97</v>
      </c>
      <c r="E102" s="108"/>
      <c r="F102" s="108"/>
      <c r="G102" s="108"/>
      <c r="H102" s="108"/>
      <c r="I102" s="108"/>
      <c r="J102" s="200">
        <f>J145</f>
        <v>0</v>
      </c>
    </row>
    <row r="103" spans="1:20" s="9" customFormat="1" ht="19.899999999999999" customHeight="1">
      <c r="B103" s="106"/>
      <c r="D103" s="107" t="s">
        <v>98</v>
      </c>
      <c r="E103" s="108"/>
      <c r="F103" s="108"/>
      <c r="G103" s="108"/>
      <c r="H103" s="108"/>
      <c r="I103" s="108"/>
      <c r="J103" s="200">
        <f>J155</f>
        <v>0</v>
      </c>
    </row>
    <row r="104" spans="1:20" s="8" customFormat="1" ht="24.95" customHeight="1">
      <c r="B104" s="103"/>
      <c r="D104" s="104"/>
      <c r="E104" s="105"/>
      <c r="F104" s="105"/>
      <c r="G104" s="105"/>
      <c r="H104" s="105"/>
      <c r="I104" s="105"/>
      <c r="J104" s="199"/>
    </row>
    <row r="105" spans="1:20" s="9" customFormat="1" ht="19.899999999999999" customHeight="1">
      <c r="B105" s="106"/>
      <c r="D105" s="107"/>
      <c r="E105" s="108"/>
      <c r="F105" s="108"/>
      <c r="G105" s="108"/>
      <c r="H105" s="108"/>
      <c r="I105" s="108"/>
      <c r="J105" s="200"/>
    </row>
    <row r="106" spans="1:20" s="9" customFormat="1" ht="19.899999999999999" customHeight="1">
      <c r="B106" s="106"/>
      <c r="D106" s="107"/>
      <c r="E106" s="108"/>
      <c r="F106" s="108"/>
      <c r="G106" s="108"/>
      <c r="H106" s="108"/>
      <c r="I106" s="108"/>
      <c r="J106" s="200"/>
    </row>
    <row r="107" spans="1:20" s="1" customFormat="1" ht="21.75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181"/>
      <c r="K107" s="25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s="1" customFormat="1" ht="6.95" customHeight="1">
      <c r="A108" s="25"/>
      <c r="B108" s="26"/>
      <c r="C108" s="25"/>
      <c r="D108" s="25"/>
      <c r="E108" s="25"/>
      <c r="F108" s="25"/>
      <c r="G108" s="25"/>
      <c r="H108" s="25"/>
      <c r="I108" s="25"/>
      <c r="J108" s="181"/>
      <c r="K108" s="25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s="1" customFormat="1" ht="29.25" customHeight="1">
      <c r="A109" s="25"/>
      <c r="B109" s="26"/>
      <c r="C109" s="102" t="s">
        <v>99</v>
      </c>
      <c r="D109" s="25"/>
      <c r="E109" s="25"/>
      <c r="F109" s="25"/>
      <c r="G109" s="25"/>
      <c r="H109" s="25"/>
      <c r="I109" s="25"/>
      <c r="J109" s="201">
        <v>0</v>
      </c>
      <c r="K109" s="25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20" s="1" customFormat="1" ht="18" customHeight="1">
      <c r="A110" s="25"/>
      <c r="B110" s="26"/>
      <c r="C110" s="25"/>
      <c r="D110" s="25"/>
      <c r="E110" s="25"/>
      <c r="F110" s="25"/>
      <c r="G110" s="25"/>
      <c r="H110" s="25"/>
      <c r="I110" s="25"/>
      <c r="J110" s="181"/>
      <c r="K110" s="25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1:20" s="1" customFormat="1" ht="29.25" customHeight="1">
      <c r="A111" s="25"/>
      <c r="B111" s="26"/>
      <c r="C111" s="84" t="s">
        <v>82</v>
      </c>
      <c r="D111" s="85"/>
      <c r="E111" s="85"/>
      <c r="F111" s="85"/>
      <c r="G111" s="85"/>
      <c r="H111" s="85"/>
      <c r="I111" s="85"/>
      <c r="J111" s="202">
        <f>SUM(J98:J110)</f>
        <v>0</v>
      </c>
      <c r="K111" s="85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1:20" s="1" customFormat="1" ht="6.95" customHeight="1">
      <c r="A112" s="25"/>
      <c r="B112" s="43"/>
      <c r="C112" s="44"/>
      <c r="D112" s="44"/>
      <c r="E112" s="44"/>
      <c r="F112" s="44"/>
      <c r="G112" s="44"/>
      <c r="H112" s="44"/>
      <c r="I112" s="44"/>
      <c r="J112" s="195"/>
      <c r="K112" s="44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>
      <c r="J113" s="180"/>
    </row>
    <row r="114" spans="1:20">
      <c r="J114" s="180"/>
    </row>
    <row r="115" spans="1:20">
      <c r="J115" s="180"/>
    </row>
    <row r="116" spans="1:20" s="1" customFormat="1" ht="6.95" customHeight="1">
      <c r="A116" s="25"/>
      <c r="B116" s="45"/>
      <c r="C116" s="46"/>
      <c r="D116" s="46"/>
      <c r="E116" s="46"/>
      <c r="F116" s="46"/>
      <c r="G116" s="46"/>
      <c r="H116" s="46"/>
      <c r="I116" s="46"/>
      <c r="J116" s="196"/>
      <c r="K116" s="46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s="1" customFormat="1" ht="24.95" customHeight="1">
      <c r="A117" s="25"/>
      <c r="B117" s="26"/>
      <c r="C117" s="17" t="s">
        <v>100</v>
      </c>
      <c r="D117" s="25"/>
      <c r="E117" s="25"/>
      <c r="F117" s="25"/>
      <c r="G117" s="25"/>
      <c r="H117" s="25"/>
      <c r="I117" s="25"/>
      <c r="J117" s="181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s="1" customFormat="1" ht="6.95" customHeight="1">
      <c r="A118" s="25"/>
      <c r="B118" s="26"/>
      <c r="C118" s="25"/>
      <c r="D118" s="25"/>
      <c r="E118" s="25"/>
      <c r="F118" s="25"/>
      <c r="G118" s="25"/>
      <c r="H118" s="25"/>
      <c r="I118" s="25"/>
      <c r="J118" s="181"/>
      <c r="K118" s="25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s="1" customFormat="1" ht="12" customHeight="1">
      <c r="A119" s="25"/>
      <c r="B119" s="26"/>
      <c r="C119" s="22" t="s">
        <v>13</v>
      </c>
      <c r="D119" s="25"/>
      <c r="E119" s="25"/>
      <c r="F119" s="25"/>
      <c r="G119" s="25"/>
      <c r="H119" s="25"/>
      <c r="I119" s="25"/>
      <c r="J119" s="181"/>
      <c r="K119" s="25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1:20" s="1" customFormat="1" ht="16.5" customHeight="1">
      <c r="A120" s="25"/>
      <c r="B120" s="26"/>
      <c r="C120" s="25"/>
      <c r="D120" s="25"/>
      <c r="E120" s="175" t="str">
        <f>E7</f>
        <v xml:space="preserve">ZŠ Drieňova </v>
      </c>
      <c r="F120" s="176"/>
      <c r="G120" s="176"/>
      <c r="H120" s="176"/>
      <c r="I120" s="25"/>
      <c r="J120" s="181"/>
      <c r="K120" s="25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 s="1" customFormat="1" ht="12" customHeight="1">
      <c r="A121" s="25"/>
      <c r="B121" s="26"/>
      <c r="C121" s="22" t="s">
        <v>84</v>
      </c>
      <c r="D121" s="25"/>
      <c r="E121" s="25"/>
      <c r="F121" s="25"/>
      <c r="G121" s="25"/>
      <c r="H121" s="25"/>
      <c r="I121" s="25"/>
      <c r="J121" s="181"/>
      <c r="K121" s="25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1:20" s="1" customFormat="1" ht="16.5" customHeight="1">
      <c r="A122" s="25"/>
      <c r="B122" s="26"/>
      <c r="C122" s="25"/>
      <c r="D122" s="25"/>
      <c r="E122" s="153" t="str">
        <f>E9</f>
        <v>02 - Spevnené plochy - chodníky</v>
      </c>
      <c r="F122" s="174"/>
      <c r="G122" s="174"/>
      <c r="H122" s="174"/>
      <c r="I122" s="25"/>
      <c r="J122" s="181"/>
      <c r="K122" s="25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1:20" s="1" customFormat="1" ht="6.95" customHeight="1">
      <c r="A123" s="25"/>
      <c r="B123" s="26"/>
      <c r="C123" s="25"/>
      <c r="D123" s="25"/>
      <c r="E123" s="25"/>
      <c r="F123" s="25"/>
      <c r="G123" s="25"/>
      <c r="H123" s="25"/>
      <c r="I123" s="25"/>
      <c r="J123" s="181"/>
      <c r="K123" s="25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1:20" s="1" customFormat="1" ht="12" customHeight="1">
      <c r="A124" s="25"/>
      <c r="B124" s="26"/>
      <c r="C124" s="22" t="s">
        <v>16</v>
      </c>
      <c r="D124" s="25"/>
      <c r="E124" s="25"/>
      <c r="F124" s="20" t="str">
        <f>F12</f>
        <v xml:space="preserve"> </v>
      </c>
      <c r="G124" s="25"/>
      <c r="H124" s="25"/>
      <c r="I124" s="22" t="s">
        <v>18</v>
      </c>
      <c r="J124" s="183"/>
      <c r="K124" s="25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s="1" customFormat="1" ht="6.95" customHeight="1">
      <c r="A125" s="25"/>
      <c r="B125" s="26"/>
      <c r="C125" s="25"/>
      <c r="D125" s="25"/>
      <c r="E125" s="25"/>
      <c r="F125" s="25"/>
      <c r="G125" s="25"/>
      <c r="H125" s="25"/>
      <c r="I125" s="25"/>
      <c r="J125" s="181"/>
      <c r="K125" s="25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s="1" customFormat="1" ht="15.2" customHeight="1">
      <c r="A126" s="25"/>
      <c r="B126" s="26"/>
      <c r="C126" s="22" t="s">
        <v>19</v>
      </c>
      <c r="D126" s="25"/>
      <c r="E126" s="25"/>
      <c r="F126" s="20" t="str">
        <f>E15</f>
        <v xml:space="preserve"> </v>
      </c>
      <c r="G126" s="25"/>
      <c r="H126" s="25"/>
      <c r="I126" s="22" t="s">
        <v>23</v>
      </c>
      <c r="J126" s="197" t="str">
        <f>E21</f>
        <v xml:space="preserve"> </v>
      </c>
      <c r="K126" s="25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 s="1" customFormat="1" ht="15.2" customHeight="1">
      <c r="A127" s="25"/>
      <c r="B127" s="26"/>
      <c r="C127" s="22" t="s">
        <v>22</v>
      </c>
      <c r="D127" s="25"/>
      <c r="E127" s="25"/>
      <c r="F127" s="20">
        <f>IF(E18="","",E18)</f>
        <v>0</v>
      </c>
      <c r="G127" s="25"/>
      <c r="H127" s="25"/>
      <c r="I127" s="22" t="s">
        <v>25</v>
      </c>
      <c r="J127" s="197"/>
      <c r="K127" s="25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s="1" customFormat="1" ht="10.35" customHeight="1">
      <c r="A128" s="25"/>
      <c r="B128" s="26"/>
      <c r="C128" s="25"/>
      <c r="D128" s="25"/>
      <c r="E128" s="25"/>
      <c r="F128" s="25"/>
      <c r="G128" s="25"/>
      <c r="H128" s="25"/>
      <c r="I128" s="25"/>
      <c r="J128" s="181"/>
      <c r="K128" s="25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54" s="10" customFormat="1" ht="29.25" customHeight="1">
      <c r="A129" s="109"/>
      <c r="B129" s="110"/>
      <c r="C129" s="111" t="s">
        <v>101</v>
      </c>
      <c r="D129" s="112" t="s">
        <v>54</v>
      </c>
      <c r="E129" s="112" t="s">
        <v>50</v>
      </c>
      <c r="F129" s="112" t="s">
        <v>51</v>
      </c>
      <c r="G129" s="112" t="s">
        <v>102</v>
      </c>
      <c r="H129" s="112" t="s">
        <v>103</v>
      </c>
      <c r="I129" s="112" t="s">
        <v>104</v>
      </c>
      <c r="J129" s="203" t="s">
        <v>89</v>
      </c>
      <c r="K129" s="113" t="s">
        <v>105</v>
      </c>
      <c r="L129" s="109"/>
      <c r="M129" s="109"/>
      <c r="N129" s="109"/>
      <c r="O129" s="109"/>
      <c r="P129" s="109"/>
      <c r="Q129" s="109"/>
      <c r="R129" s="109"/>
      <c r="S129" s="109"/>
      <c r="T129" s="109"/>
    </row>
    <row r="130" spans="1:54" s="1" customFormat="1" ht="22.9" customHeight="1">
      <c r="A130" s="25"/>
      <c r="B130" s="26"/>
      <c r="C130" s="64" t="s">
        <v>85</v>
      </c>
      <c r="D130" s="25"/>
      <c r="E130" s="25"/>
      <c r="F130" s="25"/>
      <c r="G130" s="25"/>
      <c r="H130" s="25"/>
      <c r="I130" s="25"/>
      <c r="J130" s="204">
        <f>J131</f>
        <v>0</v>
      </c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AI130" s="13" t="s">
        <v>68</v>
      </c>
      <c r="AJ130" s="13" t="s">
        <v>91</v>
      </c>
      <c r="AZ130" s="114" t="e">
        <f>AZ131+AZ157</f>
        <v>#REF!</v>
      </c>
    </row>
    <row r="131" spans="1:54" s="11" customFormat="1" ht="25.9" customHeight="1">
      <c r="B131" s="115"/>
      <c r="D131" s="116" t="s">
        <v>68</v>
      </c>
      <c r="E131" s="117" t="s">
        <v>106</v>
      </c>
      <c r="F131" s="117" t="s">
        <v>107</v>
      </c>
      <c r="J131" s="205">
        <f>J132+J137+J139+J141++J145+J155</f>
        <v>0</v>
      </c>
      <c r="AG131" s="116" t="s">
        <v>77</v>
      </c>
      <c r="AI131" s="118" t="s">
        <v>68</v>
      </c>
      <c r="AJ131" s="118" t="s">
        <v>69</v>
      </c>
      <c r="AN131" s="116" t="s">
        <v>108</v>
      </c>
      <c r="AZ131" s="119" t="e">
        <f>AZ132+AZ137+AZ139+#REF!+AZ141+AZ145+AZ155</f>
        <v>#REF!</v>
      </c>
    </row>
    <row r="132" spans="1:54" s="11" customFormat="1" ht="22.9" customHeight="1">
      <c r="B132" s="115"/>
      <c r="D132" s="116" t="s">
        <v>68</v>
      </c>
      <c r="E132" s="120" t="s">
        <v>77</v>
      </c>
      <c r="F132" s="120" t="s">
        <v>109</v>
      </c>
      <c r="J132" s="206">
        <f>AZ132</f>
        <v>0</v>
      </c>
      <c r="AG132" s="116" t="s">
        <v>77</v>
      </c>
      <c r="AI132" s="118" t="s">
        <v>68</v>
      </c>
      <c r="AJ132" s="118" t="s">
        <v>77</v>
      </c>
      <c r="AN132" s="116" t="s">
        <v>108</v>
      </c>
      <c r="AZ132" s="119">
        <f>SUM(AZ133:AZ136)</f>
        <v>0</v>
      </c>
    </row>
    <row r="133" spans="1:54" s="1" customFormat="1" ht="33" customHeight="1">
      <c r="A133" s="25"/>
      <c r="B133" s="121"/>
      <c r="C133" s="122" t="s">
        <v>77</v>
      </c>
      <c r="D133" s="122" t="s">
        <v>110</v>
      </c>
      <c r="E133" s="123" t="s">
        <v>111</v>
      </c>
      <c r="F133" s="124" t="s">
        <v>191</v>
      </c>
      <c r="G133" s="125" t="s">
        <v>112</v>
      </c>
      <c r="H133" s="126">
        <v>95.6</v>
      </c>
      <c r="I133" s="126"/>
      <c r="J133" s="207">
        <f>ROUND(I133*H133,2)</f>
        <v>0</v>
      </c>
      <c r="K133" s="177"/>
      <c r="L133" s="25"/>
      <c r="M133" s="25"/>
      <c r="N133" s="25"/>
      <c r="O133" s="25"/>
      <c r="P133" s="25"/>
      <c r="Q133" s="25"/>
      <c r="R133" s="25"/>
      <c r="S133" s="25"/>
      <c r="T133" s="25"/>
      <c r="AG133" s="127" t="s">
        <v>113</v>
      </c>
      <c r="AI133" s="127" t="s">
        <v>110</v>
      </c>
      <c r="AJ133" s="127" t="s">
        <v>114</v>
      </c>
      <c r="AN133" s="13" t="s">
        <v>108</v>
      </c>
      <c r="AT133" s="128" t="e">
        <f>IF(#REF!="základná",J133,0)</f>
        <v>#REF!</v>
      </c>
      <c r="AU133" s="128" t="e">
        <f>IF(#REF!="znížená",J133,0)</f>
        <v>#REF!</v>
      </c>
      <c r="AV133" s="128" t="e">
        <f>IF(#REF!="zákl. prenesená",J133,0)</f>
        <v>#REF!</v>
      </c>
      <c r="AW133" s="128" t="e">
        <f>IF(#REF!="zníž. prenesená",J133,0)</f>
        <v>#REF!</v>
      </c>
      <c r="AX133" s="128" t="e">
        <f>IF(#REF!="nulová",J133,0)</f>
        <v>#REF!</v>
      </c>
      <c r="AY133" s="13" t="s">
        <v>114</v>
      </c>
      <c r="AZ133" s="128">
        <f>ROUND(I133*H133,2)</f>
        <v>0</v>
      </c>
      <c r="BA133" s="13" t="s">
        <v>113</v>
      </c>
      <c r="BB133" s="127" t="s">
        <v>114</v>
      </c>
    </row>
    <row r="134" spans="1:54" s="1" customFormat="1" ht="16.5" customHeight="1">
      <c r="A134" s="25"/>
      <c r="B134" s="121"/>
      <c r="C134" s="122" t="s">
        <v>114</v>
      </c>
      <c r="D134" s="122" t="s">
        <v>110</v>
      </c>
      <c r="E134" s="123" t="s">
        <v>115</v>
      </c>
      <c r="F134" s="124" t="s">
        <v>190</v>
      </c>
      <c r="G134" s="125" t="s">
        <v>116</v>
      </c>
      <c r="H134" s="126">
        <v>15.8</v>
      </c>
      <c r="I134" s="126"/>
      <c r="J134" s="207">
        <f>ROUND(I134*H134,2)</f>
        <v>0</v>
      </c>
      <c r="K134" s="177"/>
      <c r="L134" s="25"/>
      <c r="M134" s="25"/>
      <c r="N134" s="25"/>
      <c r="O134" s="25"/>
      <c r="P134" s="25"/>
      <c r="Q134" s="25"/>
      <c r="R134" s="25"/>
      <c r="S134" s="25"/>
      <c r="T134" s="25"/>
      <c r="AG134" s="127" t="s">
        <v>113</v>
      </c>
      <c r="AI134" s="127" t="s">
        <v>110</v>
      </c>
      <c r="AJ134" s="127" t="s">
        <v>114</v>
      </c>
      <c r="AN134" s="13" t="s">
        <v>108</v>
      </c>
      <c r="AT134" s="128" t="e">
        <f>IF(#REF!="základná",J134,0)</f>
        <v>#REF!</v>
      </c>
      <c r="AU134" s="128" t="e">
        <f>IF(#REF!="znížená",J134,0)</f>
        <v>#REF!</v>
      </c>
      <c r="AV134" s="128" t="e">
        <f>IF(#REF!="zákl. prenesená",J134,0)</f>
        <v>#REF!</v>
      </c>
      <c r="AW134" s="128" t="e">
        <f>IF(#REF!="zníž. prenesená",J134,0)</f>
        <v>#REF!</v>
      </c>
      <c r="AX134" s="128" t="e">
        <f>IF(#REF!="nulová",J134,0)</f>
        <v>#REF!</v>
      </c>
      <c r="AY134" s="13" t="s">
        <v>114</v>
      </c>
      <c r="AZ134" s="128">
        <f>ROUND(I134*H134,2)</f>
        <v>0</v>
      </c>
      <c r="BA134" s="13" t="s">
        <v>113</v>
      </c>
      <c r="BB134" s="127" t="s">
        <v>113</v>
      </c>
    </row>
    <row r="135" spans="1:54" s="1" customFormat="1" ht="24.2" customHeight="1">
      <c r="A135" s="25"/>
      <c r="B135" s="121"/>
      <c r="C135" s="122" t="s">
        <v>117</v>
      </c>
      <c r="D135" s="122" t="s">
        <v>110</v>
      </c>
      <c r="E135" s="123" t="s">
        <v>118</v>
      </c>
      <c r="F135" s="124" t="s">
        <v>119</v>
      </c>
      <c r="G135" s="125" t="s">
        <v>120</v>
      </c>
      <c r="H135" s="126">
        <v>28.8</v>
      </c>
      <c r="I135" s="126"/>
      <c r="J135" s="207">
        <f>ROUND(I135*H135,2)</f>
        <v>0</v>
      </c>
      <c r="K135" s="177"/>
      <c r="L135" s="25"/>
      <c r="M135" s="25"/>
      <c r="N135" s="25"/>
      <c r="O135" s="25"/>
      <c r="P135" s="25"/>
      <c r="Q135" s="25"/>
      <c r="R135" s="25"/>
      <c r="S135" s="25"/>
      <c r="T135" s="25"/>
      <c r="AG135" s="127" t="s">
        <v>113</v>
      </c>
      <c r="AI135" s="127" t="s">
        <v>110</v>
      </c>
      <c r="AJ135" s="127" t="s">
        <v>114</v>
      </c>
      <c r="AN135" s="13" t="s">
        <v>108</v>
      </c>
      <c r="AT135" s="128" t="e">
        <f>IF(#REF!="základná",J135,0)</f>
        <v>#REF!</v>
      </c>
      <c r="AU135" s="128" t="e">
        <f>IF(#REF!="znížená",J135,0)</f>
        <v>#REF!</v>
      </c>
      <c r="AV135" s="128" t="e">
        <f>IF(#REF!="zákl. prenesená",J135,0)</f>
        <v>#REF!</v>
      </c>
      <c r="AW135" s="128" t="e">
        <f>IF(#REF!="zníž. prenesená",J135,0)</f>
        <v>#REF!</v>
      </c>
      <c r="AX135" s="128" t="e">
        <f>IF(#REF!="nulová",J135,0)</f>
        <v>#REF!</v>
      </c>
      <c r="AY135" s="13" t="s">
        <v>114</v>
      </c>
      <c r="AZ135" s="128">
        <f>ROUND(I135*H135,2)</f>
        <v>0</v>
      </c>
      <c r="BA135" s="13" t="s">
        <v>113</v>
      </c>
      <c r="BB135" s="127" t="s">
        <v>121</v>
      </c>
    </row>
    <row r="136" spans="1:54" s="1" customFormat="1" ht="24.2" customHeight="1">
      <c r="A136" s="25"/>
      <c r="B136" s="121"/>
      <c r="C136" s="122" t="s">
        <v>113</v>
      </c>
      <c r="D136" s="122" t="s">
        <v>110</v>
      </c>
      <c r="E136" s="123" t="s">
        <v>122</v>
      </c>
      <c r="F136" s="124" t="s">
        <v>123</v>
      </c>
      <c r="G136" s="125" t="s">
        <v>116</v>
      </c>
      <c r="H136" s="126">
        <v>4</v>
      </c>
      <c r="I136" s="126"/>
      <c r="J136" s="207">
        <f>ROUND(I136*H136,2)</f>
        <v>0</v>
      </c>
      <c r="K136" s="177"/>
      <c r="L136" s="25"/>
      <c r="M136" s="25"/>
      <c r="N136" s="25"/>
      <c r="O136" s="25"/>
      <c r="P136" s="25"/>
      <c r="Q136" s="25"/>
      <c r="R136" s="25"/>
      <c r="S136" s="25"/>
      <c r="T136" s="25"/>
      <c r="AG136" s="127" t="s">
        <v>113</v>
      </c>
      <c r="AI136" s="127" t="s">
        <v>110</v>
      </c>
      <c r="AJ136" s="127" t="s">
        <v>114</v>
      </c>
      <c r="AN136" s="13" t="s">
        <v>108</v>
      </c>
      <c r="AT136" s="128" t="e">
        <f>IF(#REF!="základná",J136,0)</f>
        <v>#REF!</v>
      </c>
      <c r="AU136" s="128" t="e">
        <f>IF(#REF!="znížená",J136,0)</f>
        <v>#REF!</v>
      </c>
      <c r="AV136" s="128" t="e">
        <f>IF(#REF!="zákl. prenesená",J136,0)</f>
        <v>#REF!</v>
      </c>
      <c r="AW136" s="128" t="e">
        <f>IF(#REF!="zníž. prenesená",J136,0)</f>
        <v>#REF!</v>
      </c>
      <c r="AX136" s="128" t="e">
        <f>IF(#REF!="nulová",J136,0)</f>
        <v>#REF!</v>
      </c>
      <c r="AY136" s="13" t="s">
        <v>114</v>
      </c>
      <c r="AZ136" s="128">
        <f>ROUND(I136*H136,2)</f>
        <v>0</v>
      </c>
      <c r="BA136" s="13" t="s">
        <v>113</v>
      </c>
      <c r="BB136" s="127" t="s">
        <v>124</v>
      </c>
    </row>
    <row r="137" spans="1:54" s="11" customFormat="1" ht="22.9" customHeight="1">
      <c r="B137" s="115"/>
      <c r="D137" s="116" t="s">
        <v>68</v>
      </c>
      <c r="E137" s="120" t="s">
        <v>114</v>
      </c>
      <c r="F137" s="120" t="s">
        <v>125</v>
      </c>
      <c r="J137" s="206">
        <f>AZ137</f>
        <v>0</v>
      </c>
      <c r="AG137" s="116" t="s">
        <v>77</v>
      </c>
      <c r="AI137" s="118" t="s">
        <v>68</v>
      </c>
      <c r="AJ137" s="118" t="s">
        <v>77</v>
      </c>
      <c r="AN137" s="116" t="s">
        <v>108</v>
      </c>
      <c r="AZ137" s="119">
        <f>AZ138</f>
        <v>0</v>
      </c>
    </row>
    <row r="138" spans="1:54" s="1" customFormat="1" ht="24.2" customHeight="1">
      <c r="A138" s="25"/>
      <c r="B138" s="121"/>
      <c r="C138" s="122" t="s">
        <v>126</v>
      </c>
      <c r="D138" s="122" t="s">
        <v>110</v>
      </c>
      <c r="E138" s="123" t="s">
        <v>127</v>
      </c>
      <c r="F138" s="124" t="s">
        <v>128</v>
      </c>
      <c r="G138" s="125" t="s">
        <v>116</v>
      </c>
      <c r="H138" s="126">
        <v>7.5</v>
      </c>
      <c r="I138" s="126"/>
      <c r="J138" s="207">
        <f>ROUND(I138*H138,2)</f>
        <v>0</v>
      </c>
      <c r="K138" s="177"/>
      <c r="L138" s="25"/>
      <c r="M138" s="25"/>
      <c r="N138" s="25"/>
      <c r="O138" s="25"/>
      <c r="P138" s="25"/>
      <c r="Q138" s="25"/>
      <c r="R138" s="25"/>
      <c r="S138" s="25"/>
      <c r="T138" s="25"/>
      <c r="AG138" s="127" t="s">
        <v>113</v>
      </c>
      <c r="AI138" s="127" t="s">
        <v>110</v>
      </c>
      <c r="AJ138" s="127" t="s">
        <v>114</v>
      </c>
      <c r="AN138" s="13" t="s">
        <v>108</v>
      </c>
      <c r="AT138" s="128" t="e">
        <f>IF(#REF!="základná",J138,0)</f>
        <v>#REF!</v>
      </c>
      <c r="AU138" s="128" t="e">
        <f>IF(#REF!="znížená",J138,0)</f>
        <v>#REF!</v>
      </c>
      <c r="AV138" s="128" t="e">
        <f>IF(#REF!="zákl. prenesená",J138,0)</f>
        <v>#REF!</v>
      </c>
      <c r="AW138" s="128" t="e">
        <f>IF(#REF!="zníž. prenesená",J138,0)</f>
        <v>#REF!</v>
      </c>
      <c r="AX138" s="128" t="e">
        <f>IF(#REF!="nulová",J138,0)</f>
        <v>#REF!</v>
      </c>
      <c r="AY138" s="13" t="s">
        <v>114</v>
      </c>
      <c r="AZ138" s="128">
        <f>ROUND(I138*H138,2)</f>
        <v>0</v>
      </c>
      <c r="BA138" s="13" t="s">
        <v>113</v>
      </c>
      <c r="BB138" s="127" t="s">
        <v>129</v>
      </c>
    </row>
    <row r="139" spans="1:54" s="11" customFormat="1" ht="22.9" customHeight="1">
      <c r="B139" s="115"/>
      <c r="D139" s="116" t="s">
        <v>68</v>
      </c>
      <c r="E139" s="120" t="s">
        <v>117</v>
      </c>
      <c r="F139" s="120" t="s">
        <v>130</v>
      </c>
      <c r="J139" s="206">
        <f>AZ139</f>
        <v>0</v>
      </c>
      <c r="AG139" s="116" t="s">
        <v>77</v>
      </c>
      <c r="AI139" s="118" t="s">
        <v>68</v>
      </c>
      <c r="AJ139" s="118" t="s">
        <v>77</v>
      </c>
      <c r="AN139" s="116" t="s">
        <v>108</v>
      </c>
      <c r="AZ139" s="119">
        <f>AZ140</f>
        <v>0</v>
      </c>
    </row>
    <row r="140" spans="1:54" s="1" customFormat="1" ht="24.2" customHeight="1">
      <c r="A140" s="25"/>
      <c r="B140" s="121"/>
      <c r="C140" s="122" t="s">
        <v>121</v>
      </c>
      <c r="D140" s="122" t="s">
        <v>110</v>
      </c>
      <c r="E140" s="123" t="s">
        <v>131</v>
      </c>
      <c r="F140" s="124" t="s">
        <v>132</v>
      </c>
      <c r="G140" s="125" t="s">
        <v>133</v>
      </c>
      <c r="H140" s="126">
        <v>20</v>
      </c>
      <c r="I140" s="126"/>
      <c r="J140" s="207">
        <f>ROUND(I140*H140,2)</f>
        <v>0</v>
      </c>
      <c r="K140" s="177"/>
      <c r="L140" s="25"/>
      <c r="M140" s="25"/>
      <c r="N140" s="25"/>
      <c r="O140" s="25"/>
      <c r="P140" s="25"/>
      <c r="Q140" s="25"/>
      <c r="R140" s="25"/>
      <c r="S140" s="25"/>
      <c r="T140" s="25"/>
      <c r="AG140" s="127" t="s">
        <v>113</v>
      </c>
      <c r="AI140" s="127" t="s">
        <v>110</v>
      </c>
      <c r="AJ140" s="127" t="s">
        <v>114</v>
      </c>
      <c r="AN140" s="13" t="s">
        <v>108</v>
      </c>
      <c r="AT140" s="128" t="e">
        <f>IF(#REF!="základná",J140,0)</f>
        <v>#REF!</v>
      </c>
      <c r="AU140" s="128" t="e">
        <f>IF(#REF!="znížená",J140,0)</f>
        <v>#REF!</v>
      </c>
      <c r="AV140" s="128" t="e">
        <f>IF(#REF!="zákl. prenesená",J140,0)</f>
        <v>#REF!</v>
      </c>
      <c r="AW140" s="128" t="e">
        <f>IF(#REF!="zníž. prenesená",J140,0)</f>
        <v>#REF!</v>
      </c>
      <c r="AX140" s="128" t="e">
        <f>IF(#REF!="nulová",J140,0)</f>
        <v>#REF!</v>
      </c>
      <c r="AY140" s="13" t="s">
        <v>114</v>
      </c>
      <c r="AZ140" s="128">
        <f>ROUND(I140*H140,2)</f>
        <v>0</v>
      </c>
      <c r="BA140" s="13" t="s">
        <v>113</v>
      </c>
      <c r="BB140" s="127" t="s">
        <v>134</v>
      </c>
    </row>
    <row r="141" spans="1:54" s="11" customFormat="1" ht="22.9" customHeight="1">
      <c r="B141" s="115"/>
      <c r="D141" s="116" t="s">
        <v>68</v>
      </c>
      <c r="E141" s="120" t="s">
        <v>135</v>
      </c>
      <c r="F141" s="120" t="s">
        <v>140</v>
      </c>
      <c r="J141" s="206">
        <f>AZ141</f>
        <v>0</v>
      </c>
      <c r="AG141" s="116" t="s">
        <v>77</v>
      </c>
      <c r="AI141" s="118" t="s">
        <v>68</v>
      </c>
      <c r="AJ141" s="118" t="s">
        <v>77</v>
      </c>
      <c r="AN141" s="116" t="s">
        <v>108</v>
      </c>
      <c r="AZ141" s="119">
        <f>SUM(AZ142:AZ144)</f>
        <v>0</v>
      </c>
    </row>
    <row r="142" spans="1:54" s="1" customFormat="1" ht="24.2" customHeight="1">
      <c r="A142" s="25"/>
      <c r="B142" s="121"/>
      <c r="C142" s="122" t="s">
        <v>129</v>
      </c>
      <c r="D142" s="122" t="s">
        <v>110</v>
      </c>
      <c r="E142" s="123" t="s">
        <v>141</v>
      </c>
      <c r="F142" s="124" t="s">
        <v>142</v>
      </c>
      <c r="G142" s="125" t="s">
        <v>112</v>
      </c>
      <c r="H142" s="126">
        <v>61.2</v>
      </c>
      <c r="I142" s="126"/>
      <c r="J142" s="207">
        <f>ROUND(I142*H142,2)</f>
        <v>0</v>
      </c>
      <c r="K142" s="177"/>
      <c r="L142" s="25"/>
      <c r="M142" s="25"/>
      <c r="N142" s="25"/>
      <c r="O142" s="25"/>
      <c r="P142" s="25"/>
      <c r="Q142" s="25"/>
      <c r="R142" s="25"/>
      <c r="S142" s="25"/>
      <c r="T142" s="25"/>
      <c r="AG142" s="127" t="s">
        <v>113</v>
      </c>
      <c r="AI142" s="127" t="s">
        <v>110</v>
      </c>
      <c r="AJ142" s="127" t="s">
        <v>114</v>
      </c>
      <c r="AN142" s="13" t="s">
        <v>108</v>
      </c>
      <c r="AT142" s="128" t="e">
        <f>IF(#REF!="základná",J142,0)</f>
        <v>#REF!</v>
      </c>
      <c r="AU142" s="128" t="e">
        <f>IF(#REF!="znížená",J142,0)</f>
        <v>#REF!</v>
      </c>
      <c r="AV142" s="128" t="e">
        <f>IF(#REF!="zákl. prenesená",J142,0)</f>
        <v>#REF!</v>
      </c>
      <c r="AW142" s="128" t="e">
        <f>IF(#REF!="zníž. prenesená",J142,0)</f>
        <v>#REF!</v>
      </c>
      <c r="AX142" s="128" t="e">
        <f>IF(#REF!="nulová",J142,0)</f>
        <v>#REF!</v>
      </c>
      <c r="AY142" s="13" t="s">
        <v>114</v>
      </c>
      <c r="AZ142" s="128">
        <f>ROUND(I142*H142,2)</f>
        <v>0</v>
      </c>
      <c r="BA142" s="13" t="s">
        <v>113</v>
      </c>
      <c r="BB142" s="127" t="s">
        <v>7</v>
      </c>
    </row>
    <row r="143" spans="1:54" s="1" customFormat="1" ht="37.9" customHeight="1">
      <c r="A143" s="25"/>
      <c r="B143" s="121"/>
      <c r="C143" s="122" t="s">
        <v>143</v>
      </c>
      <c r="D143" s="122" t="s">
        <v>110</v>
      </c>
      <c r="E143" s="123" t="s">
        <v>144</v>
      </c>
      <c r="F143" s="124" t="s">
        <v>145</v>
      </c>
      <c r="G143" s="125" t="s">
        <v>112</v>
      </c>
      <c r="H143" s="126">
        <v>61.2</v>
      </c>
      <c r="I143" s="126"/>
      <c r="J143" s="207">
        <f>ROUND(I143*H143,2)</f>
        <v>0</v>
      </c>
      <c r="K143" s="177"/>
      <c r="L143" s="25"/>
      <c r="M143" s="25"/>
      <c r="N143" s="25"/>
      <c r="O143" s="25"/>
      <c r="P143" s="25"/>
      <c r="Q143" s="25"/>
      <c r="R143" s="25"/>
      <c r="S143" s="25"/>
      <c r="T143" s="25"/>
      <c r="AG143" s="127" t="s">
        <v>113</v>
      </c>
      <c r="AI143" s="127" t="s">
        <v>110</v>
      </c>
      <c r="AJ143" s="127" t="s">
        <v>114</v>
      </c>
      <c r="AN143" s="13" t="s">
        <v>108</v>
      </c>
      <c r="AT143" s="128" t="e">
        <f>IF(#REF!="základná",J143,0)</f>
        <v>#REF!</v>
      </c>
      <c r="AU143" s="128" t="e">
        <f>IF(#REF!="znížená",J143,0)</f>
        <v>#REF!</v>
      </c>
      <c r="AV143" s="128" t="e">
        <f>IF(#REF!="zákl. prenesená",J143,0)</f>
        <v>#REF!</v>
      </c>
      <c r="AW143" s="128" t="e">
        <f>IF(#REF!="zníž. prenesená",J143,0)</f>
        <v>#REF!</v>
      </c>
      <c r="AX143" s="128" t="e">
        <f>IF(#REF!="nulová",J143,0)</f>
        <v>#REF!</v>
      </c>
      <c r="AY143" s="13" t="s">
        <v>114</v>
      </c>
      <c r="AZ143" s="128">
        <f>ROUND(I143*H143,2)</f>
        <v>0</v>
      </c>
      <c r="BA143" s="13" t="s">
        <v>113</v>
      </c>
      <c r="BB143" s="127" t="s">
        <v>146</v>
      </c>
    </row>
    <row r="144" spans="1:54" s="1" customFormat="1" ht="24.2" customHeight="1">
      <c r="A144" s="25"/>
      <c r="B144" s="121"/>
      <c r="C144" s="129" t="s">
        <v>134</v>
      </c>
      <c r="D144" s="129" t="s">
        <v>147</v>
      </c>
      <c r="E144" s="130" t="s">
        <v>148</v>
      </c>
      <c r="F144" s="131" t="s">
        <v>192</v>
      </c>
      <c r="G144" s="132" t="s">
        <v>112</v>
      </c>
      <c r="H144" s="133">
        <v>61.2</v>
      </c>
      <c r="I144" s="126"/>
      <c r="J144" s="208">
        <f>ROUND(I144*H144,2)</f>
        <v>0</v>
      </c>
      <c r="K144" s="178"/>
      <c r="L144" s="25"/>
      <c r="M144" s="25"/>
      <c r="N144" s="25"/>
      <c r="O144" s="25"/>
      <c r="P144" s="25"/>
      <c r="Q144" s="25"/>
      <c r="R144" s="25"/>
      <c r="S144" s="25"/>
      <c r="T144" s="25"/>
      <c r="AG144" s="127" t="s">
        <v>124</v>
      </c>
      <c r="AI144" s="127" t="s">
        <v>147</v>
      </c>
      <c r="AJ144" s="127" t="s">
        <v>114</v>
      </c>
      <c r="AN144" s="13" t="s">
        <v>108</v>
      </c>
      <c r="AT144" s="128" t="e">
        <f>IF(#REF!="základná",J144,0)</f>
        <v>#REF!</v>
      </c>
      <c r="AU144" s="128" t="e">
        <f>IF(#REF!="znížená",J144,0)</f>
        <v>#REF!</v>
      </c>
      <c r="AV144" s="128" t="e">
        <f>IF(#REF!="zákl. prenesená",J144,0)</f>
        <v>#REF!</v>
      </c>
      <c r="AW144" s="128" t="e">
        <f>IF(#REF!="zníž. prenesená",J144,0)</f>
        <v>#REF!</v>
      </c>
      <c r="AX144" s="128" t="e">
        <f>IF(#REF!="nulová",J144,0)</f>
        <v>#REF!</v>
      </c>
      <c r="AY144" s="13" t="s">
        <v>114</v>
      </c>
      <c r="AZ144" s="128">
        <f>ROUND(I144*H144,2)</f>
        <v>0</v>
      </c>
      <c r="BA144" s="13" t="s">
        <v>113</v>
      </c>
      <c r="BB144" s="127" t="s">
        <v>149</v>
      </c>
    </row>
    <row r="145" spans="1:54" s="11" customFormat="1" ht="22.9" customHeight="1">
      <c r="B145" s="115"/>
      <c r="D145" s="116" t="s">
        <v>68</v>
      </c>
      <c r="E145" s="120" t="s">
        <v>138</v>
      </c>
      <c r="F145" s="120" t="s">
        <v>150</v>
      </c>
      <c r="J145" s="206">
        <f>AZ145</f>
        <v>0</v>
      </c>
      <c r="AG145" s="116" t="s">
        <v>77</v>
      </c>
      <c r="AI145" s="118" t="s">
        <v>68</v>
      </c>
      <c r="AJ145" s="118" t="s">
        <v>77</v>
      </c>
      <c r="AN145" s="116" t="s">
        <v>108</v>
      </c>
      <c r="AZ145" s="119">
        <f>SUM(AZ146:AZ154)</f>
        <v>0</v>
      </c>
    </row>
    <row r="146" spans="1:54" s="1" customFormat="1" ht="16.5" customHeight="1">
      <c r="A146" s="25"/>
      <c r="B146" s="121"/>
      <c r="C146" s="122" t="s">
        <v>151</v>
      </c>
      <c r="D146" s="122" t="s">
        <v>110</v>
      </c>
      <c r="E146" s="123" t="s">
        <v>152</v>
      </c>
      <c r="F146" s="124" t="s">
        <v>153</v>
      </c>
      <c r="G146" s="125" t="s">
        <v>112</v>
      </c>
      <c r="H146" s="126">
        <v>125</v>
      </c>
      <c r="I146" s="126"/>
      <c r="J146" s="207">
        <f t="shared" ref="J146:J154" si="0">ROUND(I146*H146,2)</f>
        <v>0</v>
      </c>
      <c r="K146" s="177"/>
      <c r="L146" s="25"/>
      <c r="M146" s="25"/>
      <c r="N146" s="25"/>
      <c r="O146" s="25"/>
      <c r="P146" s="25"/>
      <c r="Q146" s="25"/>
      <c r="R146" s="25"/>
      <c r="S146" s="25"/>
      <c r="T146" s="25"/>
      <c r="AG146" s="127" t="s">
        <v>113</v>
      </c>
      <c r="AI146" s="127" t="s">
        <v>110</v>
      </c>
      <c r="AJ146" s="127" t="s">
        <v>114</v>
      </c>
      <c r="AN146" s="13" t="s">
        <v>108</v>
      </c>
      <c r="AT146" s="128" t="e">
        <f>IF(#REF!="základná",J146,0)</f>
        <v>#REF!</v>
      </c>
      <c r="AU146" s="128" t="e">
        <f>IF(#REF!="znížená",J146,0)</f>
        <v>#REF!</v>
      </c>
      <c r="AV146" s="128" t="e">
        <f>IF(#REF!="zákl. prenesená",J146,0)</f>
        <v>#REF!</v>
      </c>
      <c r="AW146" s="128" t="e">
        <f>IF(#REF!="zníž. prenesená",J146,0)</f>
        <v>#REF!</v>
      </c>
      <c r="AX146" s="128" t="e">
        <f>IF(#REF!="nulová",J146,0)</f>
        <v>#REF!</v>
      </c>
      <c r="AY146" s="13" t="s">
        <v>114</v>
      </c>
      <c r="AZ146" s="128">
        <f t="shared" ref="AZ146:AZ154" si="1">ROUND(I146*H146,2)</f>
        <v>0</v>
      </c>
      <c r="BA146" s="13" t="s">
        <v>113</v>
      </c>
      <c r="BB146" s="127" t="s">
        <v>154</v>
      </c>
    </row>
    <row r="147" spans="1:54" s="1" customFormat="1" ht="37.9" customHeight="1">
      <c r="A147" s="25"/>
      <c r="B147" s="121"/>
      <c r="C147" s="122" t="s">
        <v>136</v>
      </c>
      <c r="D147" s="122" t="s">
        <v>110</v>
      </c>
      <c r="E147" s="123" t="s">
        <v>155</v>
      </c>
      <c r="F147" s="124" t="s">
        <v>156</v>
      </c>
      <c r="G147" s="125" t="s">
        <v>133</v>
      </c>
      <c r="H147" s="126">
        <v>61.6</v>
      </c>
      <c r="I147" s="126"/>
      <c r="J147" s="207">
        <f t="shared" si="0"/>
        <v>0</v>
      </c>
      <c r="K147" s="177"/>
      <c r="L147" s="25"/>
      <c r="M147" s="25"/>
      <c r="N147" s="25"/>
      <c r="O147" s="25"/>
      <c r="P147" s="25"/>
      <c r="Q147" s="25"/>
      <c r="R147" s="25"/>
      <c r="S147" s="25"/>
      <c r="T147" s="25"/>
      <c r="AG147" s="127" t="s">
        <v>113</v>
      </c>
      <c r="AI147" s="127" t="s">
        <v>110</v>
      </c>
      <c r="AJ147" s="127" t="s">
        <v>114</v>
      </c>
      <c r="AN147" s="13" t="s">
        <v>108</v>
      </c>
      <c r="AT147" s="128" t="e">
        <f>IF(#REF!="základná",J147,0)</f>
        <v>#REF!</v>
      </c>
      <c r="AU147" s="128" t="e">
        <f>IF(#REF!="znížená",J147,0)</f>
        <v>#REF!</v>
      </c>
      <c r="AV147" s="128" t="e">
        <f>IF(#REF!="zákl. prenesená",J147,0)</f>
        <v>#REF!</v>
      </c>
      <c r="AW147" s="128" t="e">
        <f>IF(#REF!="zníž. prenesená",J147,0)</f>
        <v>#REF!</v>
      </c>
      <c r="AX147" s="128" t="e">
        <f>IF(#REF!="nulová",J147,0)</f>
        <v>#REF!</v>
      </c>
      <c r="AY147" s="13" t="s">
        <v>114</v>
      </c>
      <c r="AZ147" s="128">
        <f t="shared" si="1"/>
        <v>0</v>
      </c>
      <c r="BA147" s="13" t="s">
        <v>113</v>
      </c>
      <c r="BB147" s="127" t="s">
        <v>157</v>
      </c>
    </row>
    <row r="148" spans="1:54" s="1" customFormat="1" ht="21.75" customHeight="1">
      <c r="A148" s="25"/>
      <c r="B148" s="121"/>
      <c r="C148" s="129" t="s">
        <v>158</v>
      </c>
      <c r="D148" s="129" t="s">
        <v>147</v>
      </c>
      <c r="E148" s="130" t="s">
        <v>159</v>
      </c>
      <c r="F148" s="131" t="s">
        <v>160</v>
      </c>
      <c r="G148" s="132" t="s">
        <v>161</v>
      </c>
      <c r="H148" s="133">
        <v>61.6</v>
      </c>
      <c r="I148" s="126"/>
      <c r="J148" s="208">
        <f t="shared" si="0"/>
        <v>0</v>
      </c>
      <c r="K148" s="178"/>
      <c r="L148" s="25"/>
      <c r="M148" s="25"/>
      <c r="N148" s="25"/>
      <c r="O148" s="25"/>
      <c r="P148" s="25"/>
      <c r="Q148" s="25"/>
      <c r="R148" s="25"/>
      <c r="S148" s="25"/>
      <c r="T148" s="25"/>
      <c r="AG148" s="127" t="s">
        <v>124</v>
      </c>
      <c r="AI148" s="127" t="s">
        <v>147</v>
      </c>
      <c r="AJ148" s="127" t="s">
        <v>114</v>
      </c>
      <c r="AN148" s="13" t="s">
        <v>108</v>
      </c>
      <c r="AT148" s="128" t="e">
        <f>IF(#REF!="základná",J148,0)</f>
        <v>#REF!</v>
      </c>
      <c r="AU148" s="128" t="e">
        <f>IF(#REF!="znížená",J148,0)</f>
        <v>#REF!</v>
      </c>
      <c r="AV148" s="128" t="e">
        <f>IF(#REF!="zákl. prenesená",J148,0)</f>
        <v>#REF!</v>
      </c>
      <c r="AW148" s="128" t="e">
        <f>IF(#REF!="zníž. prenesená",J148,0)</f>
        <v>#REF!</v>
      </c>
      <c r="AX148" s="128" t="e">
        <f>IF(#REF!="nulová",J148,0)</f>
        <v>#REF!</v>
      </c>
      <c r="AY148" s="13" t="s">
        <v>114</v>
      </c>
      <c r="AZ148" s="128">
        <f t="shared" si="1"/>
        <v>0</v>
      </c>
      <c r="BA148" s="13" t="s">
        <v>113</v>
      </c>
      <c r="BB148" s="127" t="s">
        <v>162</v>
      </c>
    </row>
    <row r="149" spans="1:54" s="1" customFormat="1" ht="21.75" customHeight="1">
      <c r="A149" s="25"/>
      <c r="B149" s="121"/>
      <c r="C149" s="122" t="s">
        <v>137</v>
      </c>
      <c r="D149" s="122" t="s">
        <v>110</v>
      </c>
      <c r="E149" s="123" t="s">
        <v>163</v>
      </c>
      <c r="F149" s="124" t="s">
        <v>164</v>
      </c>
      <c r="G149" s="125" t="s">
        <v>120</v>
      </c>
      <c r="H149" s="126">
        <v>50.5</v>
      </c>
      <c r="I149" s="126"/>
      <c r="J149" s="207">
        <f t="shared" si="0"/>
        <v>0</v>
      </c>
      <c r="K149" s="177"/>
      <c r="L149" s="25"/>
      <c r="M149" s="25"/>
      <c r="N149" s="25"/>
      <c r="O149" s="25"/>
      <c r="P149" s="25"/>
      <c r="Q149" s="25"/>
      <c r="R149" s="25"/>
      <c r="S149" s="25"/>
      <c r="T149" s="25"/>
      <c r="AG149" s="127" t="s">
        <v>113</v>
      </c>
      <c r="AI149" s="127" t="s">
        <v>110</v>
      </c>
      <c r="AJ149" s="127" t="s">
        <v>114</v>
      </c>
      <c r="AN149" s="13" t="s">
        <v>108</v>
      </c>
      <c r="AT149" s="128" t="e">
        <f>IF(#REF!="základná",J149,0)</f>
        <v>#REF!</v>
      </c>
      <c r="AU149" s="128" t="e">
        <f>IF(#REF!="znížená",J149,0)</f>
        <v>#REF!</v>
      </c>
      <c r="AV149" s="128" t="e">
        <f>IF(#REF!="zákl. prenesená",J149,0)</f>
        <v>#REF!</v>
      </c>
      <c r="AW149" s="128" t="e">
        <f>IF(#REF!="zníž. prenesená",J149,0)</f>
        <v>#REF!</v>
      </c>
      <c r="AX149" s="128" t="e">
        <f>IF(#REF!="nulová",J149,0)</f>
        <v>#REF!</v>
      </c>
      <c r="AY149" s="13" t="s">
        <v>114</v>
      </c>
      <c r="AZ149" s="128">
        <f t="shared" si="1"/>
        <v>0</v>
      </c>
      <c r="BA149" s="13" t="s">
        <v>113</v>
      </c>
      <c r="BB149" s="127" t="s">
        <v>165</v>
      </c>
    </row>
    <row r="150" spans="1:54" s="1" customFormat="1" ht="24.2" customHeight="1">
      <c r="A150" s="25"/>
      <c r="B150" s="121"/>
      <c r="C150" s="122" t="s">
        <v>166</v>
      </c>
      <c r="D150" s="122" t="s">
        <v>110</v>
      </c>
      <c r="E150" s="123" t="s">
        <v>167</v>
      </c>
      <c r="F150" s="124" t="s">
        <v>168</v>
      </c>
      <c r="G150" s="125" t="s">
        <v>120</v>
      </c>
      <c r="H150" s="126">
        <v>505</v>
      </c>
      <c r="I150" s="126"/>
      <c r="J150" s="207">
        <f t="shared" si="0"/>
        <v>0</v>
      </c>
      <c r="K150" s="177"/>
      <c r="L150" s="25"/>
      <c r="M150" s="25"/>
      <c r="N150" s="25"/>
      <c r="O150" s="25"/>
      <c r="P150" s="25"/>
      <c r="Q150" s="25"/>
      <c r="R150" s="25"/>
      <c r="S150" s="25"/>
      <c r="T150" s="25"/>
      <c r="AG150" s="127" t="s">
        <v>113</v>
      </c>
      <c r="AI150" s="127" t="s">
        <v>110</v>
      </c>
      <c r="AJ150" s="127" t="s">
        <v>114</v>
      </c>
      <c r="AN150" s="13" t="s">
        <v>108</v>
      </c>
      <c r="AT150" s="128" t="e">
        <f>IF(#REF!="základná",J150,0)</f>
        <v>#REF!</v>
      </c>
      <c r="AU150" s="128" t="e">
        <f>IF(#REF!="znížená",J150,0)</f>
        <v>#REF!</v>
      </c>
      <c r="AV150" s="128" t="e">
        <f>IF(#REF!="zákl. prenesená",J150,0)</f>
        <v>#REF!</v>
      </c>
      <c r="AW150" s="128" t="e">
        <f>IF(#REF!="zníž. prenesená",J150,0)</f>
        <v>#REF!</v>
      </c>
      <c r="AX150" s="128" t="e">
        <f>IF(#REF!="nulová",J150,0)</f>
        <v>#REF!</v>
      </c>
      <c r="AY150" s="13" t="s">
        <v>114</v>
      </c>
      <c r="AZ150" s="128">
        <f t="shared" si="1"/>
        <v>0</v>
      </c>
      <c r="BA150" s="13" t="s">
        <v>113</v>
      </c>
      <c r="BB150" s="127" t="s">
        <v>169</v>
      </c>
    </row>
    <row r="151" spans="1:54" s="1" customFormat="1" ht="24.2" customHeight="1">
      <c r="A151" s="25"/>
      <c r="B151" s="121"/>
      <c r="C151" s="122" t="s">
        <v>139</v>
      </c>
      <c r="D151" s="122" t="s">
        <v>110</v>
      </c>
      <c r="E151" s="123" t="s">
        <v>170</v>
      </c>
      <c r="F151" s="124" t="s">
        <v>171</v>
      </c>
      <c r="G151" s="125" t="s">
        <v>120</v>
      </c>
      <c r="H151" s="126">
        <v>505</v>
      </c>
      <c r="I151" s="126"/>
      <c r="J151" s="207">
        <f t="shared" si="0"/>
        <v>0</v>
      </c>
      <c r="K151" s="177"/>
      <c r="L151" s="25"/>
      <c r="M151" s="25"/>
      <c r="N151" s="25"/>
      <c r="O151" s="25"/>
      <c r="P151" s="25"/>
      <c r="Q151" s="25"/>
      <c r="R151" s="25"/>
      <c r="S151" s="25"/>
      <c r="T151" s="25"/>
      <c r="AG151" s="127" t="s">
        <v>113</v>
      </c>
      <c r="AI151" s="127" t="s">
        <v>110</v>
      </c>
      <c r="AJ151" s="127" t="s">
        <v>114</v>
      </c>
      <c r="AN151" s="13" t="s">
        <v>108</v>
      </c>
      <c r="AT151" s="128" t="e">
        <f>IF(#REF!="základná",J151,0)</f>
        <v>#REF!</v>
      </c>
      <c r="AU151" s="128" t="e">
        <f>IF(#REF!="znížená",J151,0)</f>
        <v>#REF!</v>
      </c>
      <c r="AV151" s="128" t="e">
        <f>IF(#REF!="zákl. prenesená",J151,0)</f>
        <v>#REF!</v>
      </c>
      <c r="AW151" s="128" t="e">
        <f>IF(#REF!="zníž. prenesená",J151,0)</f>
        <v>#REF!</v>
      </c>
      <c r="AX151" s="128" t="e">
        <f>IF(#REF!="nulová",J151,0)</f>
        <v>#REF!</v>
      </c>
      <c r="AY151" s="13" t="s">
        <v>114</v>
      </c>
      <c r="AZ151" s="128">
        <f t="shared" si="1"/>
        <v>0</v>
      </c>
      <c r="BA151" s="13" t="s">
        <v>113</v>
      </c>
      <c r="BB151" s="127" t="s">
        <v>172</v>
      </c>
    </row>
    <row r="152" spans="1:54" s="1" customFormat="1" ht="24.2" customHeight="1">
      <c r="A152" s="25"/>
      <c r="B152" s="121"/>
      <c r="C152" s="122" t="s">
        <v>173</v>
      </c>
      <c r="D152" s="122" t="s">
        <v>110</v>
      </c>
      <c r="E152" s="123" t="s">
        <v>174</v>
      </c>
      <c r="F152" s="124" t="s">
        <v>175</v>
      </c>
      <c r="G152" s="125" t="s">
        <v>120</v>
      </c>
      <c r="H152" s="126">
        <v>505</v>
      </c>
      <c r="I152" s="126"/>
      <c r="J152" s="207">
        <f t="shared" si="0"/>
        <v>0</v>
      </c>
      <c r="K152" s="177"/>
      <c r="L152" s="25"/>
      <c r="M152" s="25"/>
      <c r="N152" s="25"/>
      <c r="O152" s="25"/>
      <c r="P152" s="25"/>
      <c r="Q152" s="25"/>
      <c r="R152" s="25"/>
      <c r="S152" s="25"/>
      <c r="T152" s="25"/>
      <c r="AG152" s="127" t="s">
        <v>113</v>
      </c>
      <c r="AI152" s="127" t="s">
        <v>110</v>
      </c>
      <c r="AJ152" s="127" t="s">
        <v>114</v>
      </c>
      <c r="AN152" s="13" t="s">
        <v>108</v>
      </c>
      <c r="AT152" s="128" t="e">
        <f>IF(#REF!="základná",J152,0)</f>
        <v>#REF!</v>
      </c>
      <c r="AU152" s="128" t="e">
        <f>IF(#REF!="znížená",J152,0)</f>
        <v>#REF!</v>
      </c>
      <c r="AV152" s="128" t="e">
        <f>IF(#REF!="zákl. prenesená",J152,0)</f>
        <v>#REF!</v>
      </c>
      <c r="AW152" s="128" t="e">
        <f>IF(#REF!="zníž. prenesená",J152,0)</f>
        <v>#REF!</v>
      </c>
      <c r="AX152" s="128" t="e">
        <f>IF(#REF!="nulová",J152,0)</f>
        <v>#REF!</v>
      </c>
      <c r="AY152" s="13" t="s">
        <v>114</v>
      </c>
      <c r="AZ152" s="128">
        <f t="shared" si="1"/>
        <v>0</v>
      </c>
      <c r="BA152" s="13" t="s">
        <v>113</v>
      </c>
      <c r="BB152" s="127" t="s">
        <v>176</v>
      </c>
    </row>
    <row r="153" spans="1:54" s="1" customFormat="1" ht="24.2" customHeight="1">
      <c r="A153" s="25"/>
      <c r="B153" s="121"/>
      <c r="C153" s="122" t="s">
        <v>7</v>
      </c>
      <c r="D153" s="122" t="s">
        <v>110</v>
      </c>
      <c r="E153" s="123" t="s">
        <v>177</v>
      </c>
      <c r="F153" s="124" t="s">
        <v>178</v>
      </c>
      <c r="G153" s="125" t="s">
        <v>120</v>
      </c>
      <c r="H153" s="126">
        <v>50.5</v>
      </c>
      <c r="I153" s="126"/>
      <c r="J153" s="207">
        <f t="shared" si="0"/>
        <v>0</v>
      </c>
      <c r="K153" s="177"/>
      <c r="L153" s="25"/>
      <c r="M153" s="25"/>
      <c r="N153" s="25"/>
      <c r="O153" s="25"/>
      <c r="P153" s="25"/>
      <c r="Q153" s="25"/>
      <c r="R153" s="25"/>
      <c r="S153" s="25"/>
      <c r="T153" s="25"/>
      <c r="AG153" s="127" t="s">
        <v>113</v>
      </c>
      <c r="AI153" s="127" t="s">
        <v>110</v>
      </c>
      <c r="AJ153" s="127" t="s">
        <v>114</v>
      </c>
      <c r="AN153" s="13" t="s">
        <v>108</v>
      </c>
      <c r="AT153" s="128" t="e">
        <f>IF(#REF!="základná",J153,0)</f>
        <v>#REF!</v>
      </c>
      <c r="AU153" s="128" t="e">
        <f>IF(#REF!="znížená",J153,0)</f>
        <v>#REF!</v>
      </c>
      <c r="AV153" s="128" t="e">
        <f>IF(#REF!="zákl. prenesená",J153,0)</f>
        <v>#REF!</v>
      </c>
      <c r="AW153" s="128" t="e">
        <f>IF(#REF!="zníž. prenesená",J153,0)</f>
        <v>#REF!</v>
      </c>
      <c r="AX153" s="128" t="e">
        <f>IF(#REF!="nulová",J153,0)</f>
        <v>#REF!</v>
      </c>
      <c r="AY153" s="13" t="s">
        <v>114</v>
      </c>
      <c r="AZ153" s="128">
        <f t="shared" si="1"/>
        <v>0</v>
      </c>
      <c r="BA153" s="13" t="s">
        <v>113</v>
      </c>
      <c r="BB153" s="127" t="s">
        <v>179</v>
      </c>
    </row>
    <row r="154" spans="1:54" s="1" customFormat="1" ht="24.2" customHeight="1">
      <c r="A154" s="25"/>
      <c r="B154" s="121"/>
      <c r="C154" s="122" t="s">
        <v>180</v>
      </c>
      <c r="D154" s="122" t="s">
        <v>110</v>
      </c>
      <c r="E154" s="123" t="s">
        <v>181</v>
      </c>
      <c r="F154" s="124" t="s">
        <v>182</v>
      </c>
      <c r="G154" s="125" t="s">
        <v>120</v>
      </c>
      <c r="H154" s="126">
        <v>50.5</v>
      </c>
      <c r="I154" s="126"/>
      <c r="J154" s="207">
        <f t="shared" si="0"/>
        <v>0</v>
      </c>
      <c r="K154" s="177"/>
      <c r="L154" s="25"/>
      <c r="M154" s="25"/>
      <c r="N154" s="25"/>
      <c r="O154" s="25"/>
      <c r="P154" s="25"/>
      <c r="Q154" s="25"/>
      <c r="R154" s="25"/>
      <c r="S154" s="25"/>
      <c r="T154" s="25"/>
      <c r="AG154" s="127" t="s">
        <v>113</v>
      </c>
      <c r="AI154" s="127" t="s">
        <v>110</v>
      </c>
      <c r="AJ154" s="127" t="s">
        <v>114</v>
      </c>
      <c r="AN154" s="13" t="s">
        <v>108</v>
      </c>
      <c r="AT154" s="128" t="e">
        <f>IF(#REF!="základná",J154,0)</f>
        <v>#REF!</v>
      </c>
      <c r="AU154" s="128" t="e">
        <f>IF(#REF!="znížená",J154,0)</f>
        <v>#REF!</v>
      </c>
      <c r="AV154" s="128" t="e">
        <f>IF(#REF!="zákl. prenesená",J154,0)</f>
        <v>#REF!</v>
      </c>
      <c r="AW154" s="128" t="e">
        <f>IF(#REF!="zníž. prenesená",J154,0)</f>
        <v>#REF!</v>
      </c>
      <c r="AX154" s="128" t="e">
        <f>IF(#REF!="nulová",J154,0)</f>
        <v>#REF!</v>
      </c>
      <c r="AY154" s="13" t="s">
        <v>114</v>
      </c>
      <c r="AZ154" s="128">
        <f t="shared" si="1"/>
        <v>0</v>
      </c>
      <c r="BA154" s="13" t="s">
        <v>113</v>
      </c>
      <c r="BB154" s="127" t="s">
        <v>183</v>
      </c>
    </row>
    <row r="155" spans="1:54" s="11" customFormat="1" ht="22.9" customHeight="1">
      <c r="B155" s="115"/>
      <c r="D155" s="116" t="s">
        <v>68</v>
      </c>
      <c r="E155" s="120" t="s">
        <v>184</v>
      </c>
      <c r="F155" s="120" t="s">
        <v>185</v>
      </c>
      <c r="J155" s="206">
        <f>AZ155</f>
        <v>0</v>
      </c>
      <c r="AG155" s="116" t="s">
        <v>77</v>
      </c>
      <c r="AI155" s="118" t="s">
        <v>68</v>
      </c>
      <c r="AJ155" s="118" t="s">
        <v>77</v>
      </c>
      <c r="AN155" s="116" t="s">
        <v>108</v>
      </c>
      <c r="AZ155" s="119">
        <f>AZ156</f>
        <v>0</v>
      </c>
    </row>
    <row r="156" spans="1:54" s="1" customFormat="1" ht="24.2" customHeight="1">
      <c r="A156" s="25"/>
      <c r="B156" s="121"/>
      <c r="C156" s="122" t="s">
        <v>146</v>
      </c>
      <c r="D156" s="122" t="s">
        <v>110</v>
      </c>
      <c r="E156" s="123" t="s">
        <v>186</v>
      </c>
      <c r="F156" s="124" t="s">
        <v>187</v>
      </c>
      <c r="G156" s="125" t="s">
        <v>120</v>
      </c>
      <c r="H156" s="126">
        <v>123.88</v>
      </c>
      <c r="I156" s="126"/>
      <c r="J156" s="207">
        <f>ROUND(I156*H156,2)</f>
        <v>0</v>
      </c>
      <c r="K156" s="177"/>
      <c r="L156" s="25"/>
      <c r="M156" s="25"/>
      <c r="N156" s="25"/>
      <c r="O156" s="25"/>
      <c r="P156" s="25"/>
      <c r="Q156" s="25"/>
      <c r="R156" s="25"/>
      <c r="S156" s="25"/>
      <c r="T156" s="25"/>
      <c r="AG156" s="127" t="s">
        <v>113</v>
      </c>
      <c r="AI156" s="127" t="s">
        <v>110</v>
      </c>
      <c r="AJ156" s="127" t="s">
        <v>114</v>
      </c>
      <c r="AN156" s="13" t="s">
        <v>108</v>
      </c>
      <c r="AT156" s="128" t="e">
        <f>IF(#REF!="základná",J156,0)</f>
        <v>#REF!</v>
      </c>
      <c r="AU156" s="128" t="e">
        <f>IF(#REF!="znížená",J156,0)</f>
        <v>#REF!</v>
      </c>
      <c r="AV156" s="128" t="e">
        <f>IF(#REF!="zákl. prenesená",J156,0)</f>
        <v>#REF!</v>
      </c>
      <c r="AW156" s="128" t="e">
        <f>IF(#REF!="zníž. prenesená",J156,0)</f>
        <v>#REF!</v>
      </c>
      <c r="AX156" s="128" t="e">
        <f>IF(#REF!="nulová",J156,0)</f>
        <v>#REF!</v>
      </c>
      <c r="AY156" s="13" t="s">
        <v>114</v>
      </c>
      <c r="AZ156" s="128">
        <f>ROUND(I156*H156,2)</f>
        <v>0</v>
      </c>
      <c r="BA156" s="13" t="s">
        <v>113</v>
      </c>
      <c r="BB156" s="127" t="s">
        <v>188</v>
      </c>
    </row>
    <row r="157" spans="1:54" s="11" customFormat="1" ht="20.45" customHeight="1">
      <c r="B157" s="115"/>
      <c r="D157" s="116"/>
      <c r="E157" s="117"/>
      <c r="F157" s="117"/>
      <c r="J157" s="205"/>
      <c r="AG157" s="116"/>
      <c r="AI157" s="118"/>
      <c r="AJ157" s="118"/>
      <c r="AN157" s="116"/>
      <c r="AZ157" s="119"/>
    </row>
    <row r="158" spans="1:54" s="11" customFormat="1" ht="22.9" hidden="1" customHeight="1">
      <c r="B158" s="115"/>
      <c r="D158" s="116"/>
      <c r="E158" s="120"/>
      <c r="F158" s="120"/>
      <c r="J158" s="206"/>
      <c r="AG158" s="116"/>
      <c r="AI158" s="118"/>
      <c r="AJ158" s="118"/>
      <c r="AN158" s="116"/>
      <c r="AZ158" s="119"/>
    </row>
    <row r="159" spans="1:54" s="1" customFormat="1" ht="21.6" hidden="1" customHeight="1">
      <c r="A159" s="25"/>
      <c r="B159" s="121"/>
      <c r="C159" s="122"/>
      <c r="D159" s="122"/>
      <c r="E159" s="123"/>
      <c r="F159" s="124"/>
      <c r="G159" s="125"/>
      <c r="H159" s="126"/>
      <c r="I159" s="126"/>
      <c r="J159" s="207"/>
      <c r="K159" s="177"/>
      <c r="L159" s="25"/>
      <c r="M159" s="25"/>
      <c r="N159" s="25"/>
      <c r="O159" s="25"/>
      <c r="P159" s="25"/>
      <c r="Q159" s="25"/>
      <c r="R159" s="25"/>
      <c r="S159" s="25"/>
      <c r="T159" s="25"/>
      <c r="AG159" s="127"/>
      <c r="AI159" s="127"/>
      <c r="AJ159" s="127"/>
      <c r="AN159" s="13"/>
      <c r="AT159" s="128"/>
      <c r="AU159" s="128"/>
      <c r="AV159" s="128"/>
      <c r="AW159" s="128"/>
      <c r="AX159" s="128"/>
      <c r="AY159" s="13"/>
      <c r="AZ159" s="128"/>
      <c r="BA159" s="13"/>
      <c r="BB159" s="127"/>
    </row>
    <row r="160" spans="1:54" s="1" customFormat="1" ht="16.149999999999999" hidden="1" customHeight="1">
      <c r="A160" s="25"/>
      <c r="B160" s="121"/>
      <c r="C160" s="122"/>
      <c r="D160" s="122"/>
      <c r="E160" s="123"/>
      <c r="F160" s="124"/>
      <c r="G160" s="125"/>
      <c r="H160" s="126"/>
      <c r="I160" s="126"/>
      <c r="J160" s="207"/>
      <c r="K160" s="177"/>
      <c r="L160" s="25"/>
      <c r="M160" s="25"/>
      <c r="N160" s="25"/>
      <c r="O160" s="25"/>
      <c r="P160" s="25"/>
      <c r="Q160" s="25"/>
      <c r="R160" s="25"/>
      <c r="S160" s="25"/>
      <c r="T160" s="25"/>
      <c r="AG160" s="127"/>
      <c r="AI160" s="127"/>
      <c r="AJ160" s="127"/>
      <c r="AN160" s="13"/>
      <c r="AT160" s="128"/>
      <c r="AU160" s="128"/>
      <c r="AV160" s="128"/>
      <c r="AW160" s="128"/>
      <c r="AX160" s="128"/>
      <c r="AY160" s="13"/>
      <c r="AZ160" s="128"/>
      <c r="BA160" s="13"/>
      <c r="BB160" s="127"/>
    </row>
    <row r="161" spans="1:54" s="1" customFormat="1" ht="21.6" hidden="1" customHeight="1">
      <c r="A161" s="25"/>
      <c r="B161" s="121"/>
      <c r="C161" s="122"/>
      <c r="D161" s="122"/>
      <c r="E161" s="123"/>
      <c r="F161" s="124"/>
      <c r="G161" s="125"/>
      <c r="H161" s="126"/>
      <c r="I161" s="126"/>
      <c r="J161" s="207"/>
      <c r="K161" s="177"/>
      <c r="L161" s="25"/>
      <c r="M161" s="25"/>
      <c r="N161" s="25"/>
      <c r="O161" s="25"/>
      <c r="P161" s="25"/>
      <c r="Q161" s="25"/>
      <c r="R161" s="25"/>
      <c r="S161" s="25"/>
      <c r="T161" s="25"/>
      <c r="AG161" s="127"/>
      <c r="AI161" s="127"/>
      <c r="AJ161" s="127"/>
      <c r="AN161" s="13"/>
      <c r="AT161" s="128"/>
      <c r="AU161" s="128"/>
      <c r="AV161" s="128"/>
      <c r="AW161" s="128"/>
      <c r="AX161" s="128"/>
      <c r="AY161" s="13"/>
      <c r="AZ161" s="128"/>
      <c r="BA161" s="13"/>
      <c r="BB161" s="127"/>
    </row>
    <row r="162" spans="1:54" s="11" customFormat="1" ht="22.9" hidden="1" customHeight="1">
      <c r="B162" s="115"/>
      <c r="D162" s="116"/>
      <c r="E162" s="120"/>
      <c r="F162" s="120"/>
      <c r="J162" s="206"/>
      <c r="AG162" s="116"/>
      <c r="AI162" s="118"/>
      <c r="AJ162" s="118"/>
      <c r="AN162" s="116"/>
      <c r="AZ162" s="119"/>
    </row>
    <row r="163" spans="1:54" s="1" customFormat="1" ht="21.6" hidden="1" customHeight="1">
      <c r="A163" s="25"/>
      <c r="B163" s="121"/>
      <c r="C163" s="129"/>
      <c r="D163" s="129"/>
      <c r="E163" s="130"/>
      <c r="F163" s="131"/>
      <c r="G163" s="132"/>
      <c r="H163" s="133"/>
      <c r="I163" s="126"/>
      <c r="J163" s="208"/>
      <c r="K163" s="178"/>
      <c r="L163" s="25"/>
      <c r="M163" s="25"/>
      <c r="N163" s="25"/>
      <c r="O163" s="25"/>
      <c r="P163" s="25"/>
      <c r="Q163" s="25"/>
      <c r="R163" s="25"/>
      <c r="S163" s="25"/>
      <c r="T163" s="25"/>
      <c r="AG163" s="127"/>
      <c r="AI163" s="127"/>
      <c r="AJ163" s="127"/>
      <c r="AN163" s="13"/>
      <c r="AT163" s="128"/>
      <c r="AU163" s="128"/>
      <c r="AV163" s="128"/>
      <c r="AW163" s="128"/>
      <c r="AX163" s="128"/>
      <c r="AY163" s="13"/>
      <c r="AZ163" s="128"/>
      <c r="BA163" s="13"/>
      <c r="BB163" s="127"/>
    </row>
    <row r="164" spans="1:54" s="1" customFormat="1" ht="9" hidden="1" customHeight="1">
      <c r="A164" s="25"/>
      <c r="B164" s="121"/>
      <c r="C164" s="129"/>
      <c r="D164" s="129"/>
      <c r="E164" s="130"/>
      <c r="F164" s="131"/>
      <c r="G164" s="132"/>
      <c r="H164" s="133"/>
      <c r="I164" s="126"/>
      <c r="J164" s="208"/>
      <c r="K164" s="178"/>
      <c r="L164" s="25"/>
      <c r="M164" s="25"/>
      <c r="N164" s="25"/>
      <c r="O164" s="25"/>
      <c r="P164" s="25"/>
      <c r="Q164" s="25"/>
      <c r="R164" s="25"/>
      <c r="S164" s="25"/>
      <c r="T164" s="25"/>
      <c r="AG164" s="127"/>
      <c r="AI164" s="127"/>
      <c r="AJ164" s="127"/>
      <c r="AN164" s="13"/>
      <c r="AT164" s="128"/>
      <c r="AU164" s="128"/>
      <c r="AV164" s="128"/>
      <c r="AW164" s="128"/>
      <c r="AX164" s="128"/>
      <c r="AY164" s="13"/>
      <c r="AZ164" s="128"/>
      <c r="BA164" s="13"/>
      <c r="BB164" s="127"/>
    </row>
    <row r="165" spans="1:54" s="1" customFormat="1" ht="24" hidden="1" customHeight="1">
      <c r="A165" s="25"/>
      <c r="B165" s="121"/>
      <c r="C165" s="129"/>
      <c r="D165" s="129"/>
      <c r="E165" s="130"/>
      <c r="F165" s="131"/>
      <c r="G165" s="132"/>
      <c r="H165" s="133"/>
      <c r="I165" s="126"/>
      <c r="J165" s="208"/>
      <c r="K165" s="178"/>
      <c r="L165" s="25"/>
      <c r="M165" s="25"/>
      <c r="N165" s="25"/>
      <c r="O165" s="25"/>
      <c r="P165" s="25"/>
      <c r="Q165" s="25"/>
      <c r="R165" s="25"/>
      <c r="S165" s="25"/>
      <c r="T165" s="25"/>
      <c r="AG165" s="127"/>
      <c r="AI165" s="127"/>
      <c r="AJ165" s="127"/>
      <c r="AN165" s="13"/>
      <c r="AT165" s="128"/>
      <c r="AU165" s="128"/>
      <c r="AV165" s="128"/>
      <c r="AW165" s="128"/>
      <c r="AX165" s="128"/>
      <c r="AY165" s="13"/>
      <c r="AZ165" s="128"/>
      <c r="BA165" s="13"/>
      <c r="BB165" s="127"/>
    </row>
    <row r="166" spans="1:54" s="1" customFormat="1" ht="6.95" customHeight="1">
      <c r="A166" s="25"/>
      <c r="B166" s="43"/>
      <c r="C166" s="44"/>
      <c r="D166" s="44"/>
      <c r="E166" s="44"/>
      <c r="F166" s="44"/>
      <c r="G166" s="44"/>
      <c r="H166" s="44"/>
      <c r="I166" s="44"/>
      <c r="J166" s="195"/>
      <c r="K166" s="44"/>
      <c r="L166" s="25"/>
      <c r="M166" s="25"/>
      <c r="N166" s="25"/>
      <c r="O166" s="25"/>
      <c r="P166" s="25"/>
      <c r="Q166" s="25"/>
      <c r="R166" s="25"/>
      <c r="S166" s="25"/>
      <c r="T166" s="25"/>
    </row>
  </sheetData>
  <autoFilter ref="C129:K165"/>
  <mergeCells count="8">
    <mergeCell ref="E87:H87"/>
    <mergeCell ref="E120:H120"/>
    <mergeCell ref="E122:H12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Stavebné úpravy</vt:lpstr>
      <vt:lpstr>'01 - Stavebné úpravy'!Názvy_tlače</vt:lpstr>
      <vt:lpstr>'Rekapitulácia stavby'!Názvy_tlače</vt:lpstr>
      <vt:lpstr>'01 - Stavebné úpravy'!Oblasť_tlače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DESKTOP-G3GHAK0\Používateľ</dc:creator>
  <cp:lastModifiedBy>gkalna@outlook.com</cp:lastModifiedBy>
  <dcterms:created xsi:type="dcterms:W3CDTF">2021-11-10T15:50:52Z</dcterms:created>
  <dcterms:modified xsi:type="dcterms:W3CDTF">2021-12-09T15:37:14Z</dcterms:modified>
</cp:coreProperties>
</file>